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5D481A3B-4784-44DF-8457-05E4A542271D}" xr6:coauthVersionLast="38" xr6:coauthVersionMax="38" xr10:uidLastSave="{00000000-0000-0000-0000-000000000000}"/>
  <bookViews>
    <workbookView xWindow="0" yWindow="0" windowWidth="23040" windowHeight="9000" activeTab="2" xr2:uid="{00000000-000D-0000-FFFF-FFFF00000000}"/>
  </bookViews>
  <sheets>
    <sheet name="ΓΕΝ. ΚΑΤΑΤΑΞΗ ΜΕ ΓΕΝ. ΕΜΠΕΙΡΙΑ" sheetId="4" r:id="rId1"/>
    <sheet name="ΓΕΝ. ΚΑΤΑΤΑΞΗ Χ. ΓΕΝ. ΕΜΠΕΙΡΙΑ" sheetId="5" r:id="rId2"/>
    <sheet name="ΠΡΟΣΛΗΠΤΕΟΙ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5" l="1"/>
  <c r="P7" i="5"/>
  <c r="R7" i="5"/>
  <c r="T7" i="5"/>
  <c r="V7" i="5"/>
  <c r="Z7" i="5"/>
  <c r="AB7" i="5"/>
  <c r="AF7" i="5"/>
  <c r="AH7" i="5"/>
  <c r="X7" i="5"/>
  <c r="AD7" i="5"/>
  <c r="AI7" i="5"/>
  <c r="M7" i="5"/>
  <c r="H5" i="4"/>
  <c r="P5" i="4"/>
  <c r="R5" i="4"/>
  <c r="T5" i="4"/>
  <c r="V5" i="4"/>
  <c r="Z5" i="4"/>
  <c r="AB5" i="4"/>
  <c r="AF5" i="4"/>
  <c r="AH5" i="4"/>
  <c r="X5" i="4"/>
  <c r="AD5" i="4"/>
  <c r="AI5" i="4"/>
  <c r="M5" i="4"/>
  <c r="H6" i="4"/>
  <c r="M6" i="4"/>
  <c r="P6" i="4"/>
  <c r="R6" i="4"/>
  <c r="T6" i="4"/>
  <c r="V6" i="4"/>
  <c r="X6" i="4"/>
  <c r="Z6" i="4"/>
  <c r="AB6" i="4"/>
  <c r="AD6" i="4"/>
  <c r="AF6" i="4"/>
  <c r="AH6" i="4"/>
  <c r="AI6" i="4"/>
  <c r="H4" i="4"/>
  <c r="P4" i="4"/>
  <c r="R4" i="4"/>
  <c r="T4" i="4"/>
  <c r="V4" i="4"/>
  <c r="Z4" i="4"/>
  <c r="AB4" i="4"/>
  <c r="AF4" i="4"/>
  <c r="AH4" i="4"/>
  <c r="X4" i="4"/>
  <c r="AD4" i="4"/>
  <c r="AI4" i="4"/>
  <c r="M4" i="4"/>
  <c r="H5" i="5"/>
  <c r="P5" i="5"/>
  <c r="R5" i="5"/>
  <c r="T5" i="5"/>
  <c r="V5" i="5"/>
  <c r="Z5" i="5"/>
  <c r="AB5" i="5"/>
  <c r="AF5" i="5"/>
  <c r="AH5" i="5"/>
  <c r="X5" i="5"/>
  <c r="AD5" i="5"/>
  <c r="AI5" i="5"/>
  <c r="M5" i="5"/>
  <c r="H4" i="5"/>
  <c r="M4" i="5"/>
  <c r="P4" i="5"/>
  <c r="R4" i="5"/>
  <c r="T4" i="5"/>
  <c r="V4" i="5"/>
  <c r="X4" i="5"/>
  <c r="Z4" i="5"/>
  <c r="AB4" i="5"/>
  <c r="AD4" i="5"/>
  <c r="AF4" i="5"/>
  <c r="AH4" i="5"/>
  <c r="AI4" i="5"/>
  <c r="H8" i="7"/>
  <c r="P8" i="7"/>
  <c r="R8" i="7"/>
  <c r="T8" i="7"/>
  <c r="V8" i="7"/>
  <c r="Z8" i="7"/>
  <c r="AB8" i="7"/>
  <c r="AF8" i="7"/>
  <c r="AH8" i="7"/>
  <c r="X8" i="7"/>
  <c r="AD8" i="7"/>
  <c r="AI8" i="7"/>
  <c r="M8" i="7"/>
  <c r="H5" i="7"/>
  <c r="P5" i="7"/>
  <c r="R5" i="7"/>
  <c r="T5" i="7"/>
  <c r="V5" i="7"/>
  <c r="Z5" i="7"/>
  <c r="AB5" i="7"/>
  <c r="AF5" i="7"/>
  <c r="AH5" i="7"/>
  <c r="X5" i="7"/>
  <c r="AD5" i="7"/>
  <c r="AI5" i="7"/>
  <c r="M5" i="7"/>
  <c r="H10" i="5"/>
  <c r="P10" i="5"/>
  <c r="R10" i="5"/>
  <c r="T10" i="5"/>
  <c r="V10" i="5"/>
  <c r="Z10" i="5"/>
  <c r="AB10" i="5"/>
  <c r="AF10" i="5"/>
  <c r="AH10" i="5"/>
  <c r="X10" i="5"/>
  <c r="AD10" i="5"/>
  <c r="AI10" i="5"/>
  <c r="M10" i="5"/>
  <c r="H9" i="5"/>
  <c r="P9" i="5"/>
  <c r="R9" i="5"/>
  <c r="T9" i="5"/>
  <c r="V9" i="5"/>
  <c r="Z9" i="5"/>
  <c r="AB9" i="5"/>
  <c r="AF9" i="5"/>
  <c r="AH9" i="5"/>
  <c r="X9" i="5"/>
  <c r="AD9" i="5"/>
  <c r="AI9" i="5"/>
  <c r="M9" i="5"/>
  <c r="H6" i="5"/>
  <c r="P6" i="5"/>
  <c r="R6" i="5"/>
  <c r="T6" i="5"/>
  <c r="V6" i="5"/>
  <c r="Z6" i="5"/>
  <c r="AB6" i="5"/>
  <c r="AF6" i="5"/>
  <c r="AH6" i="5"/>
  <c r="X6" i="5"/>
  <c r="AD6" i="5"/>
  <c r="AI6" i="5"/>
  <c r="M6" i="5"/>
  <c r="H11" i="5"/>
  <c r="P11" i="5"/>
  <c r="R11" i="5"/>
  <c r="T11" i="5"/>
  <c r="V11" i="5"/>
  <c r="Z11" i="5"/>
  <c r="AB11" i="5"/>
  <c r="AF11" i="5"/>
  <c r="AH11" i="5"/>
  <c r="X11" i="5"/>
  <c r="AD11" i="5"/>
  <c r="AI11" i="5"/>
  <c r="M11" i="5"/>
  <c r="H8" i="5"/>
  <c r="P8" i="5"/>
  <c r="R8" i="5"/>
  <c r="T8" i="5"/>
  <c r="V8" i="5"/>
  <c r="Z8" i="5"/>
  <c r="AB8" i="5"/>
  <c r="AF8" i="5"/>
  <c r="AH8" i="5"/>
  <c r="X8" i="5"/>
  <c r="AD8" i="5"/>
  <c r="AI8" i="5"/>
  <c r="M8" i="5"/>
  <c r="AD11" i="4"/>
  <c r="AD10" i="4"/>
  <c r="AD8" i="4"/>
  <c r="AD7" i="4"/>
  <c r="AD9" i="4"/>
  <c r="AH11" i="4"/>
  <c r="AH10" i="4"/>
  <c r="AH8" i="4"/>
  <c r="AH7" i="4"/>
  <c r="AH9" i="4"/>
  <c r="AF11" i="4"/>
  <c r="AF10" i="4"/>
  <c r="AF8" i="4"/>
  <c r="AF7" i="4"/>
  <c r="AF9" i="4"/>
  <c r="X11" i="4"/>
  <c r="X10" i="4"/>
  <c r="X8" i="4"/>
  <c r="X7" i="4"/>
  <c r="X9" i="4"/>
  <c r="M11" i="4"/>
  <c r="M10" i="4"/>
  <c r="M8" i="4"/>
  <c r="M7" i="4"/>
  <c r="M9" i="4"/>
  <c r="AB11" i="4"/>
  <c r="AB10" i="4"/>
  <c r="AB8" i="4"/>
  <c r="AB7" i="4"/>
  <c r="AB9" i="4"/>
  <c r="Z11" i="4"/>
  <c r="Z10" i="4"/>
  <c r="Z8" i="4"/>
  <c r="Z7" i="4"/>
  <c r="Z9" i="4"/>
  <c r="R11" i="4"/>
  <c r="R10" i="4"/>
  <c r="R8" i="4"/>
  <c r="R7" i="4"/>
  <c r="R9" i="4"/>
  <c r="T11" i="4"/>
  <c r="T10" i="4"/>
  <c r="T8" i="4"/>
  <c r="T7" i="4"/>
  <c r="T9" i="4"/>
  <c r="V11" i="4"/>
  <c r="V10" i="4"/>
  <c r="V8" i="4"/>
  <c r="V7" i="4"/>
  <c r="V9" i="4"/>
  <c r="P11" i="4"/>
  <c r="P10" i="4"/>
  <c r="P8" i="4"/>
  <c r="P7" i="4"/>
  <c r="P9" i="4"/>
  <c r="H11" i="4"/>
  <c r="AI11" i="4"/>
  <c r="H10" i="4"/>
  <c r="AI10" i="4"/>
  <c r="H8" i="4"/>
  <c r="AI8" i="4"/>
  <c r="H7" i="4"/>
  <c r="AI7" i="4"/>
  <c r="H9" i="4"/>
  <c r="AI9" i="4"/>
</calcChain>
</file>

<file path=xl/sharedStrings.xml><?xml version="1.0" encoding="utf-8"?>
<sst xmlns="http://schemas.openxmlformats.org/spreadsheetml/2006/main" count="442" uniqueCount="59">
  <si>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</si>
  <si>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</si>
  <si>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</si>
  <si>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</si>
  <si>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</si>
  <si>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</si>
  <si>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</si>
  <si>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</si>
  <si>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</si>
  <si>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</si>
  <si>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</si>
  <si>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</si>
  <si>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</si>
  <si>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</si>
  <si>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</si>
  <si>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</si>
  <si>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ΑΔΕΙΑ ΕΙΔΙΚΟΤΗΤΑΣ (κωδ. 110)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</si>
  <si>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</si>
  <si>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</si>
  <si>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</si>
  <si>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</si>
  <si>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</si>
  <si>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</si>
  <si>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</si>
  <si>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</si>
  <si>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</si>
  <si>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ΕΜΠΕΙΡΙΑ ΣΤΟ ΑΝΤΙΚΕΙΜΕΝΟ (έως και 84 μήνες) (κωδ. 212)</t>
  </si>
  <si>
    <t xml:space="preserve">ΕΜΠΕΙΡΙΑ ΣΕ Β/ΘΜΙΟ Ή Γ/ΘΜΙΟ ΝΟΣΗΛΕΥΤΙΚΟ ΙΔΡΥΜΑ (έως και 24 μήνες) (κωδ. 211) 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</si>
  <si>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</si>
  <si>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</si>
  <si>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</si>
  <si>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>1967/01-10-2018</t>
  </si>
  <si>
    <t>ΔΕΔΕΣ</t>
  </si>
  <si>
    <t>ΙΩΑΝΝΗΣ</t>
  </si>
  <si>
    <t>1052/27-09-2018</t>
  </si>
  <si>
    <t>ΚΑΡΑΜΠΟΤΣΗΣ</t>
  </si>
  <si>
    <t>ΚΩΝΣΤΑΝΤΙΝΟΣ</t>
  </si>
  <si>
    <t>1954/01-10-2018</t>
  </si>
  <si>
    <t>ΚΡΙΤΣΩΤΑΚΗΣ</t>
  </si>
  <si>
    <t>ΙΑΣΩΝ</t>
  </si>
  <si>
    <t>1264/28-09-2018</t>
  </si>
  <si>
    <t>ΜΗΧΑΣ</t>
  </si>
  <si>
    <t>2303/02-10-2018</t>
  </si>
  <si>
    <t>ΠΡΟΕΣΤΑΚΗΣ</t>
  </si>
  <si>
    <t>ΓΕΩΡΓΙΟΣ</t>
  </si>
  <si>
    <t>1084/28-09-2018</t>
  </si>
  <si>
    <t>ΦΕΛΕΚΗΣ</t>
  </si>
  <si>
    <t>ΘΕΟΔΩΡΟΣ</t>
  </si>
  <si>
    <t>1523/01-10-2018</t>
  </si>
  <si>
    <t>ΧΡΙΣΤΟΔΟΥΛΟΥ</t>
  </si>
  <si>
    <t>148/20-09-2018</t>
  </si>
  <si>
    <t>ΤΣΟΜΠΟΣ</t>
  </si>
  <si>
    <t>4 ΤΕΛΕΥΤΑΙΑ ΨΗΦΙΑ ΑΔΤ</t>
  </si>
  <si>
    <t>ΠΑΡΑΤΗΡΗΣΕΙΣ</t>
  </si>
  <si>
    <t>Α) Μία θέση Με Γενική Εμπειρία</t>
  </si>
  <si>
    <t>Β) Μία θέση Χωρίς Γενική Εμπειρία</t>
  </si>
  <si>
    <t xml:space="preserve">ΠΕ10 - ΓΥΝΑΙΚΟΛΟΓΟΙ
ΠΡΟΣΩΡΙΝΟΣ ΠΙΝΑΚΑΣ ΠΡΟΣΛΗΠΤΕΩΝ (ΜΙΑ ΘΕΣΗ ΜΕ ΓΕΝΙΚΗ ΕΜΠΕΙΡΙΑ ΚΑΙ ΜΙΑ ΘΕΣΗ ΧΩΡΙΣ ΓΕΝΙΚΗ ΕΜΠΕΙΡΙΑ)
</t>
  </si>
  <si>
    <t>ΠΕ10 - ΓΥΝΑΙΚΟΛΟΓΟΙ
ΠΡΟΣΩΡΙΝΟΣ ΠΙΝΑΚΑΣ ΓΕΝΙΚΗΣ ΚΑΤΑΤΑΞΗΣ (ΜΙΑ ΘΕΣΗ ΧΩΡΙΣ ΓΕΝΙΚΗ ΕΜΠΕΙΡΙΑ)</t>
  </si>
  <si>
    <t xml:space="preserve">ΠΕ10 - ΓΥΝΑΙΚΟΛΟΓΟΙ
ΠΡΟΣΩΡΙΝΟΣ ΠΙΝΑΚΑΣ ΓΕΝΙΚΗΣ ΚΑΤΑΤΑΞΗΣ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</si>
</sst>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1"/>
  <sheetViews>
    <sheetView workbookViewId="0">
      <pane xSplit="5" topLeftCell="AB1" activePane="topRight" state="frozen"/>
      <selection pane="topRight" activeCell="AJ7" sqref="AJ7"/>
    </sheetView>
  </sheetViews>
  <sheetFormatPr defaultColWidth="9.109375" defaultRowHeight="14.4" x14ac:dyDescent="0.3"/>
  <cols>
    <col min="1" max="1" width="4.44140625" style="1" customWidth="1"/>
    <col min="2" max="3" width="15.55468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4.6640625" style="1" customWidth="1"/>
    <col min="30" max="30" width="7.33203125" style="1" customWidth="1"/>
    <col min="31" max="31" width="18" style="1" customWidth="1"/>
    <col min="32" max="32" width="7.109375" style="1" customWidth="1"/>
    <col min="33" max="33" width="15.88671875" style="1" customWidth="1"/>
    <col min="34" max="34" width="7.88671875" style="1" customWidth="1"/>
    <col min="35" max="35" width="9.5546875" style="1" customWidth="1"/>
    <col min="36" max="36" width="30.5546875" style="1" customWidth="1"/>
    <col min="37" max="44" width="9.109375" style="28"/>
    <col min="45" max="46" width="9.109375" style="28" hidden="1" customWidth="1"/>
    <col min="47" max="65" width="9.109375" style="28"/>
    <col min="66" max="16384" width="9.109375" style="1"/>
  </cols>
  <sheetData>
    <row r="1" spans="1:65" ht="53.4" customHeight="1" x14ac:dyDescent="0.3">
      <c r="A1" s="51" t="s">
        <v>58</v>
      </c>
      <c r="B1" s="52"/>
      <c r="C1" s="52"/>
      <c r="D1" s="52"/>
      <c r="E1" s="52"/>
      <c r="F1" s="8"/>
      <c r="G1" s="8"/>
      <c r="H1" s="8"/>
      <c r="I1" s="8"/>
      <c r="J1" s="8"/>
      <c r="K1" s="6"/>
      <c r="L1" s="6"/>
      <c r="M1" s="14"/>
      <c r="N1" s="14"/>
      <c r="O1" s="8"/>
      <c r="P1" s="8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8"/>
      <c r="AJ1" s="9"/>
    </row>
    <row r="2" spans="1:65" s="2" customFormat="1" ht="15.6" x14ac:dyDescent="0.3">
      <c r="A2" s="46" t="s">
        <v>7</v>
      </c>
      <c r="B2" s="47"/>
      <c r="C2" s="47"/>
      <c r="D2" s="47"/>
      <c r="E2" s="47"/>
      <c r="F2" s="44" t="s">
        <v>0</v>
      </c>
      <c r="G2" s="44"/>
      <c r="H2" s="44"/>
      <c r="I2" s="44"/>
      <c r="J2" s="44"/>
      <c r="K2" s="45"/>
      <c r="L2" s="45"/>
      <c r="M2" s="31"/>
      <c r="N2" s="31"/>
      <c r="O2" s="47" t="s">
        <v>29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50"/>
      <c r="AI2" s="48" t="s">
        <v>10</v>
      </c>
      <c r="AJ2" s="32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s="9" customFormat="1" ht="94.5" customHeight="1" x14ac:dyDescent="0.3">
      <c r="A3" s="6" t="s">
        <v>1</v>
      </c>
      <c r="B3" s="6" t="s">
        <v>30</v>
      </c>
      <c r="C3" s="11" t="s">
        <v>52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8" t="s">
        <v>16</v>
      </c>
      <c r="K3" s="6" t="s">
        <v>17</v>
      </c>
      <c r="L3" s="6" t="s">
        <v>18</v>
      </c>
      <c r="M3" s="14"/>
      <c r="N3" s="15" t="s">
        <v>12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28</v>
      </c>
      <c r="AD3" s="6" t="s">
        <v>4</v>
      </c>
      <c r="AE3" s="6" t="s">
        <v>27</v>
      </c>
      <c r="AF3" s="6" t="s">
        <v>4</v>
      </c>
      <c r="AG3" s="6" t="s">
        <v>26</v>
      </c>
      <c r="AH3" s="7" t="s">
        <v>4</v>
      </c>
      <c r="AI3" s="49"/>
      <c r="AJ3" s="27" t="s">
        <v>53</v>
      </c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65" s="24" customFormat="1" x14ac:dyDescent="0.3">
      <c r="A4" s="18">
        <v>1</v>
      </c>
      <c r="B4" s="18" t="s">
        <v>37</v>
      </c>
      <c r="C4" s="18">
        <v>2996</v>
      </c>
      <c r="D4" s="18" t="s">
        <v>38</v>
      </c>
      <c r="E4" s="18" t="s">
        <v>39</v>
      </c>
      <c r="F4" s="34" t="s">
        <v>5</v>
      </c>
      <c r="G4" s="34">
        <v>7.07</v>
      </c>
      <c r="H4" s="34">
        <f t="shared" ref="H4:H5" si="0">G4*110</f>
        <v>777.7</v>
      </c>
      <c r="I4" s="34" t="s">
        <v>5</v>
      </c>
      <c r="J4" s="34" t="s">
        <v>5</v>
      </c>
      <c r="K4" s="18" t="s">
        <v>5</v>
      </c>
      <c r="L4" s="18" t="s">
        <v>5</v>
      </c>
      <c r="M4" s="35" t="str">
        <f t="shared" ref="M4:M5" si="1">IF(AND(F4="ΝΑΙ",IF(I4="ΝΑΙ",J4="ΝΑΙ",)*AND(K4="ΝΑΙ",L4="ΝΑΙ")),"ΟΚ","ΑΠΟΡΡΙΠΤΕΤΑΙ")</f>
        <v>ΟΚ</v>
      </c>
      <c r="N4" s="35" t="s">
        <v>5</v>
      </c>
      <c r="O4" s="34" t="s">
        <v>13</v>
      </c>
      <c r="P4" s="18">
        <f t="shared" ref="P4:P5" si="2">IF(O4="ΝΑΙ",120,0)</f>
        <v>0</v>
      </c>
      <c r="Q4" s="34" t="s">
        <v>13</v>
      </c>
      <c r="R4" s="34">
        <f t="shared" ref="R4:R5" si="3">IF(Q4="ΝΑΙ",60,0)</f>
        <v>0</v>
      </c>
      <c r="S4" s="18" t="s">
        <v>13</v>
      </c>
      <c r="T4" s="18">
        <f t="shared" ref="T4:T5" si="4">IF(S4="ΝΑΙ",250,0)</f>
        <v>0</v>
      </c>
      <c r="U4" s="18" t="s">
        <v>13</v>
      </c>
      <c r="V4" s="18">
        <f t="shared" ref="V4:V5" si="5">IF(U4="ΝΑΙ",120,0)</f>
        <v>0</v>
      </c>
      <c r="W4" s="18"/>
      <c r="X4" s="18">
        <f t="shared" ref="X4:X5" si="6">IF(W4="ΑΡΙΣΤΗ",70,IF(W4="ΠΟΛΥ ΚΑΛΗ",50,IF(W4="ΚΑΛΗ",30,)))</f>
        <v>0</v>
      </c>
      <c r="Y4" s="18"/>
      <c r="Z4" s="18">
        <f t="shared" ref="Z4:Z5" si="7">IF(Y4="ΑΡΙΣΤΗ",70,IF(Y4="ΠΟΛΥ ΚΑΛΗ",50,IF(Y4="ΚΑΛΗ",30,)))</f>
        <v>0</v>
      </c>
      <c r="AA4" s="18" t="s">
        <v>3</v>
      </c>
      <c r="AB4" s="18">
        <f t="shared" ref="AB4:AB5" si="8">IF(AA4="ΑΡΙΣΤΗ",70,IF(AA4="ΠΟΛΥ ΚΑΛΗ",50,IF(AA4="ΚΑΛΗ",30,)))</f>
        <v>30</v>
      </c>
      <c r="AC4" s="18" t="s">
        <v>13</v>
      </c>
      <c r="AD4" s="18">
        <f t="shared" ref="AD4:AD5" si="9">IF(AC4="ΝΑΙ",150,0)</f>
        <v>0</v>
      </c>
      <c r="AE4" s="18">
        <v>23</v>
      </c>
      <c r="AF4" s="18">
        <f t="shared" ref="AF4:AF5" si="10">AE4*17</f>
        <v>391</v>
      </c>
      <c r="AG4" s="18"/>
      <c r="AH4" s="36">
        <f t="shared" ref="AH4:AH5" si="11">AG4*7</f>
        <v>0</v>
      </c>
      <c r="AI4" s="37">
        <f t="shared" ref="AI4:AI5" si="12">H4+P4+R4+T4+V4+Z4+AB4+AF4+AH4+X4+AD4</f>
        <v>1198.7</v>
      </c>
      <c r="AJ4" s="18" t="s">
        <v>12</v>
      </c>
      <c r="AT4" s="24" t="s">
        <v>3</v>
      </c>
    </row>
    <row r="5" spans="1:65" s="24" customFormat="1" x14ac:dyDescent="0.3">
      <c r="A5" s="18">
        <v>2</v>
      </c>
      <c r="B5" s="18" t="s">
        <v>48</v>
      </c>
      <c r="C5" s="18">
        <v>1380</v>
      </c>
      <c r="D5" s="18" t="s">
        <v>49</v>
      </c>
      <c r="E5" s="18" t="s">
        <v>44</v>
      </c>
      <c r="F5" s="34" t="s">
        <v>5</v>
      </c>
      <c r="G5" s="34">
        <v>6.76</v>
      </c>
      <c r="H5" s="34">
        <f t="shared" si="0"/>
        <v>743.6</v>
      </c>
      <c r="I5" s="34" t="s">
        <v>5</v>
      </c>
      <c r="J5" s="34" t="s">
        <v>5</v>
      </c>
      <c r="K5" s="18" t="s">
        <v>5</v>
      </c>
      <c r="L5" s="18" t="s">
        <v>5</v>
      </c>
      <c r="M5" s="35" t="str">
        <f t="shared" si="1"/>
        <v>ΟΚ</v>
      </c>
      <c r="N5" s="35" t="s">
        <v>5</v>
      </c>
      <c r="O5" s="34" t="s">
        <v>13</v>
      </c>
      <c r="P5" s="18">
        <f t="shared" si="2"/>
        <v>0</v>
      </c>
      <c r="Q5" s="34" t="s">
        <v>13</v>
      </c>
      <c r="R5" s="34">
        <f t="shared" si="3"/>
        <v>0</v>
      </c>
      <c r="S5" s="18" t="s">
        <v>13</v>
      </c>
      <c r="T5" s="18">
        <f t="shared" si="4"/>
        <v>0</v>
      </c>
      <c r="U5" s="18" t="s">
        <v>13</v>
      </c>
      <c r="V5" s="18">
        <f t="shared" si="5"/>
        <v>0</v>
      </c>
      <c r="W5" s="18" t="s">
        <v>3</v>
      </c>
      <c r="X5" s="18">
        <f t="shared" si="6"/>
        <v>30</v>
      </c>
      <c r="Y5" s="18"/>
      <c r="Z5" s="18">
        <f t="shared" si="7"/>
        <v>0</v>
      </c>
      <c r="AA5" s="18" t="s">
        <v>2</v>
      </c>
      <c r="AB5" s="18">
        <f t="shared" si="8"/>
        <v>70</v>
      </c>
      <c r="AC5" s="18" t="s">
        <v>13</v>
      </c>
      <c r="AD5" s="18">
        <f t="shared" si="9"/>
        <v>0</v>
      </c>
      <c r="AE5" s="18">
        <v>2</v>
      </c>
      <c r="AF5" s="18">
        <f t="shared" si="10"/>
        <v>34</v>
      </c>
      <c r="AG5" s="18"/>
      <c r="AH5" s="36">
        <f t="shared" si="11"/>
        <v>0</v>
      </c>
      <c r="AI5" s="37">
        <f t="shared" si="12"/>
        <v>877.6</v>
      </c>
      <c r="AJ5" s="18" t="s">
        <v>12</v>
      </c>
    </row>
    <row r="6" spans="1:65" x14ac:dyDescent="0.3">
      <c r="A6" s="6">
        <v>3</v>
      </c>
      <c r="B6" s="6" t="s">
        <v>31</v>
      </c>
      <c r="C6" s="6">
        <v>2859</v>
      </c>
      <c r="D6" s="6" t="s">
        <v>32</v>
      </c>
      <c r="E6" s="6" t="s">
        <v>33</v>
      </c>
      <c r="F6" s="8" t="s">
        <v>5</v>
      </c>
      <c r="G6" s="8">
        <v>5.84</v>
      </c>
      <c r="H6" s="8">
        <f>G6*110</f>
        <v>642.4</v>
      </c>
      <c r="I6" s="8" t="s">
        <v>5</v>
      </c>
      <c r="J6" s="8" t="s">
        <v>5</v>
      </c>
      <c r="K6" s="6" t="s">
        <v>5</v>
      </c>
      <c r="L6" s="6" t="s">
        <v>5</v>
      </c>
      <c r="M6" s="14" t="str">
        <f>IF(AND(F6="ΝΑΙ",IF(I6="ΝΑΙ",J6="ΝΑΙ",)*AND(K6="ΝΑΙ",L6="ΝΑΙ")),"ΟΚ","ΑΠΟΡΡΙΠΤΕΤΑΙ")</f>
        <v>ΟΚ</v>
      </c>
      <c r="N6" s="14" t="s">
        <v>13</v>
      </c>
      <c r="O6" s="8" t="s">
        <v>5</v>
      </c>
      <c r="P6" s="6">
        <f>IF(O6="ΝΑΙ",120,0)</f>
        <v>120</v>
      </c>
      <c r="Q6" s="8" t="s">
        <v>13</v>
      </c>
      <c r="R6" s="8">
        <f>IF(Q6="ΝΑΙ",60,0)</f>
        <v>0</v>
      </c>
      <c r="S6" s="6" t="s">
        <v>13</v>
      </c>
      <c r="T6" s="6">
        <f>IF(S6="ΝΑΙ",250,0)</f>
        <v>0</v>
      </c>
      <c r="U6" s="6" t="s">
        <v>13</v>
      </c>
      <c r="V6" s="6">
        <f>IF(U6="ΝΑΙ",120,0)</f>
        <v>0</v>
      </c>
      <c r="W6" s="6" t="s">
        <v>3</v>
      </c>
      <c r="X6" s="6">
        <f>IF(W6="ΑΡΙΣΤΗ",70,IF(W6="ΠΟΛΥ ΚΑΛΗ",50,IF(W6="ΚΑΛΗ",30,)))</f>
        <v>30</v>
      </c>
      <c r="Y6" s="6"/>
      <c r="Z6" s="6">
        <f>IF(Y6="ΑΡΙΣΤΗ",70,IF(Y6="ΠΟΛΥ ΚΑΛΗ",50,IF(Y6="ΚΑΛΗ",30,)))</f>
        <v>0</v>
      </c>
      <c r="AA6" s="6" t="s">
        <v>2</v>
      </c>
      <c r="AB6" s="6">
        <f>IF(AA6="ΑΡΙΣΤΗ",70,IF(AA6="ΠΟΛΥ ΚΑΛΗ",50,IF(AA6="ΚΑΛΗ",30,)))</f>
        <v>70</v>
      </c>
      <c r="AC6" s="6" t="s">
        <v>13</v>
      </c>
      <c r="AD6" s="6">
        <f>IF(AC6="ΝΑΙ",150,0)</f>
        <v>0</v>
      </c>
      <c r="AE6" s="6">
        <v>10</v>
      </c>
      <c r="AF6" s="6">
        <f>AE6*17</f>
        <v>170</v>
      </c>
      <c r="AG6" s="6">
        <v>84</v>
      </c>
      <c r="AH6" s="7">
        <f>AG6*7</f>
        <v>588</v>
      </c>
      <c r="AI6" s="33">
        <f>H6+P6+R6+T6+V6+Z6+AB6+AF6+AH6+X6+AD6</f>
        <v>1620.4</v>
      </c>
      <c r="AJ6" s="6"/>
      <c r="AS6" s="28" t="s">
        <v>5</v>
      </c>
      <c r="AT6" s="28" t="s">
        <v>2</v>
      </c>
    </row>
    <row r="7" spans="1:65" s="24" customFormat="1" x14ac:dyDescent="0.3">
      <c r="A7" s="6">
        <v>4</v>
      </c>
      <c r="B7" s="6" t="s">
        <v>50</v>
      </c>
      <c r="C7" s="6">
        <v>1178</v>
      </c>
      <c r="D7" s="6" t="s">
        <v>51</v>
      </c>
      <c r="E7" s="6" t="s">
        <v>36</v>
      </c>
      <c r="F7" s="8" t="s">
        <v>5</v>
      </c>
      <c r="G7" s="8">
        <v>7.24</v>
      </c>
      <c r="H7" s="8">
        <f>G7*110</f>
        <v>796.4</v>
      </c>
      <c r="I7" s="8" t="s">
        <v>5</v>
      </c>
      <c r="J7" s="8" t="s">
        <v>5</v>
      </c>
      <c r="K7" s="6" t="s">
        <v>5</v>
      </c>
      <c r="L7" s="6" t="s">
        <v>5</v>
      </c>
      <c r="M7" s="14" t="str">
        <f>IF(AND(F7="ΝΑΙ",IF(I7="ΝΑΙ",J7="ΝΑΙ",)*AND(K7="ΝΑΙ",L7="ΝΑΙ")),"ΟΚ","ΑΠΟΡΡΙΠΤΕΤΑΙ")</f>
        <v>ΟΚ</v>
      </c>
      <c r="N7" s="14" t="s">
        <v>13</v>
      </c>
      <c r="O7" s="8" t="s">
        <v>13</v>
      </c>
      <c r="P7" s="6">
        <f>IF(O7="ΝΑΙ",120,0)</f>
        <v>0</v>
      </c>
      <c r="Q7" s="8" t="s">
        <v>5</v>
      </c>
      <c r="R7" s="8">
        <f>IF(Q7="ΝΑΙ",60,0)</f>
        <v>60</v>
      </c>
      <c r="S7" s="6" t="s">
        <v>5</v>
      </c>
      <c r="T7" s="6">
        <f>IF(S7="ΝΑΙ",250,0)</f>
        <v>250</v>
      </c>
      <c r="U7" s="6" t="s">
        <v>13</v>
      </c>
      <c r="V7" s="6">
        <f>IF(U7="ΝΑΙ",120,0)</f>
        <v>0</v>
      </c>
      <c r="W7" s="6" t="s">
        <v>3</v>
      </c>
      <c r="X7" s="6">
        <f>IF(W7="ΑΡΙΣΤΗ",70,IF(W7="ΠΟΛΥ ΚΑΛΗ",50,IF(W7="ΚΑΛΗ",30,)))</f>
        <v>30</v>
      </c>
      <c r="Y7" s="6"/>
      <c r="Z7" s="6">
        <f>IF(Y7="ΑΡΙΣΤΗ",70,IF(Y7="ΠΟΛΥ ΚΑΛΗ",50,IF(Y7="ΚΑΛΗ",30,)))</f>
        <v>0</v>
      </c>
      <c r="AA7" s="6"/>
      <c r="AB7" s="6">
        <f>IF(AA7="ΑΡΙΣΤΗ",70,IF(AA7="ΠΟΛΥ ΚΑΛΗ",50,IF(AA7="ΚΑΛΗ",30,)))</f>
        <v>0</v>
      </c>
      <c r="AC7" s="6" t="s">
        <v>13</v>
      </c>
      <c r="AD7" s="6">
        <f>IF(AC7="ΝΑΙ",150,0)</f>
        <v>0</v>
      </c>
      <c r="AE7" s="6">
        <v>14</v>
      </c>
      <c r="AF7" s="6">
        <f>AE7*17</f>
        <v>238</v>
      </c>
      <c r="AG7" s="6">
        <v>11</v>
      </c>
      <c r="AH7" s="7">
        <f>AG7*7</f>
        <v>77</v>
      </c>
      <c r="AI7" s="33">
        <f>H7+P7+R7+T7+V7+Z7+AB7+AF7+AH7+X7+AD7</f>
        <v>1451.4</v>
      </c>
      <c r="AJ7" s="6"/>
      <c r="AK7" s="28"/>
      <c r="AL7" s="28"/>
      <c r="AM7" s="28"/>
      <c r="AN7" s="28"/>
      <c r="AO7" s="28"/>
      <c r="AP7" s="28"/>
      <c r="AQ7" s="28"/>
      <c r="AR7" s="28"/>
      <c r="AS7" s="28" t="s">
        <v>13</v>
      </c>
      <c r="AT7" s="28" t="s">
        <v>6</v>
      </c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pans="1:65" x14ac:dyDescent="0.3">
      <c r="A8" s="6">
        <v>5</v>
      </c>
      <c r="B8" s="6" t="s">
        <v>42</v>
      </c>
      <c r="C8" s="6">
        <v>4342</v>
      </c>
      <c r="D8" s="6" t="s">
        <v>43</v>
      </c>
      <c r="E8" s="6" t="s">
        <v>44</v>
      </c>
      <c r="F8" s="8" t="s">
        <v>5</v>
      </c>
      <c r="G8" s="8">
        <v>6.75</v>
      </c>
      <c r="H8" s="8">
        <f>G8*110</f>
        <v>742.5</v>
      </c>
      <c r="I8" s="8" t="s">
        <v>5</v>
      </c>
      <c r="J8" s="8" t="s">
        <v>5</v>
      </c>
      <c r="K8" s="6" t="s">
        <v>5</v>
      </c>
      <c r="L8" s="6" t="s">
        <v>5</v>
      </c>
      <c r="M8" s="14" t="str">
        <f>IF(AND(F8="ΝΑΙ",IF(I8="ΝΑΙ",J8="ΝΑΙ",)*AND(K8="ΝΑΙ",L8="ΝΑΙ")),"ΟΚ","ΑΠΟΡΡΙΠΤΕΤΑΙ")</f>
        <v>ΟΚ</v>
      </c>
      <c r="N8" s="14" t="s">
        <v>13</v>
      </c>
      <c r="O8" s="8" t="s">
        <v>13</v>
      </c>
      <c r="P8" s="6">
        <f>IF(O8="ΝΑΙ",120,0)</f>
        <v>0</v>
      </c>
      <c r="Q8" s="8" t="s">
        <v>13</v>
      </c>
      <c r="R8" s="8">
        <f>IF(Q8="ΝΑΙ",60,0)</f>
        <v>0</v>
      </c>
      <c r="S8" s="6" t="s">
        <v>13</v>
      </c>
      <c r="T8" s="6">
        <f>IF(S8="ΝΑΙ",250,0)</f>
        <v>0</v>
      </c>
      <c r="U8" s="6" t="s">
        <v>13</v>
      </c>
      <c r="V8" s="6">
        <f>IF(U8="ΝΑΙ",120,0)</f>
        <v>0</v>
      </c>
      <c r="W8" s="6"/>
      <c r="X8" s="6">
        <f>IF(W8="ΑΡΙΣΤΗ",70,IF(W8="ΠΟΛΥ ΚΑΛΗ",50,IF(W8="ΚΑΛΗ",30,)))</f>
        <v>0</v>
      </c>
      <c r="Y8" s="6"/>
      <c r="Z8" s="6">
        <f>IF(Y8="ΑΡΙΣΤΗ",70,IF(Y8="ΠΟΛΥ ΚΑΛΗ",50,IF(Y8="ΚΑΛΗ",30,)))</f>
        <v>0</v>
      </c>
      <c r="AA8" s="6"/>
      <c r="AB8" s="6">
        <f>IF(AA8="ΑΡΙΣΤΗ",70,IF(AA8="ΠΟΛΥ ΚΑΛΗ",50,IF(AA8="ΚΑΛΗ",30,)))</f>
        <v>0</v>
      </c>
      <c r="AC8" s="6" t="s">
        <v>13</v>
      </c>
      <c r="AD8" s="6">
        <f>IF(AC8="ΝΑΙ",150,0)</f>
        <v>0</v>
      </c>
      <c r="AE8" s="6"/>
      <c r="AF8" s="6">
        <f>AE8*17</f>
        <v>0</v>
      </c>
      <c r="AG8" s="6">
        <v>84</v>
      </c>
      <c r="AH8" s="7">
        <f>AG8*7</f>
        <v>588</v>
      </c>
      <c r="AI8" s="33">
        <f>H8+P8+R8+T8+V8+Z8+AB8+AF8+AH8+X8+AD8</f>
        <v>1330.5</v>
      </c>
      <c r="AJ8" s="6"/>
    </row>
    <row r="9" spans="1:65" x14ac:dyDescent="0.3">
      <c r="A9" s="6">
        <v>6</v>
      </c>
      <c r="B9" s="6" t="s">
        <v>45</v>
      </c>
      <c r="C9" s="6">
        <v>7617</v>
      </c>
      <c r="D9" s="6" t="s">
        <v>46</v>
      </c>
      <c r="E9" s="6" t="s">
        <v>47</v>
      </c>
      <c r="F9" s="8" t="s">
        <v>5</v>
      </c>
      <c r="G9" s="8">
        <v>6.9</v>
      </c>
      <c r="H9" s="8">
        <f>G9*110</f>
        <v>759</v>
      </c>
      <c r="I9" s="8" t="s">
        <v>5</v>
      </c>
      <c r="J9" s="8" t="s">
        <v>5</v>
      </c>
      <c r="K9" s="6" t="s">
        <v>5</v>
      </c>
      <c r="L9" s="6" t="s">
        <v>5</v>
      </c>
      <c r="M9" s="14" t="str">
        <f>IF(AND(F9="ΝΑΙ",IF(I9="ΝΑΙ",J9="ΝΑΙ",)*AND(K9="ΝΑΙ",L9="ΝΑΙ")),"ΟΚ","ΑΠΟΡΡΙΠΤΕΤΑΙ")</f>
        <v>ΟΚ</v>
      </c>
      <c r="N9" s="14" t="s">
        <v>13</v>
      </c>
      <c r="O9" s="8" t="s">
        <v>13</v>
      </c>
      <c r="P9" s="6">
        <f>IF(O9="ΝΑΙ",120,0)</f>
        <v>0</v>
      </c>
      <c r="Q9" s="8" t="s">
        <v>13</v>
      </c>
      <c r="R9" s="8">
        <f>IF(Q9="ΝΑΙ",60,0)</f>
        <v>0</v>
      </c>
      <c r="S9" s="6" t="s">
        <v>13</v>
      </c>
      <c r="T9" s="6">
        <f>IF(S9="ΝΑΙ",250,0)</f>
        <v>0</v>
      </c>
      <c r="U9" s="6" t="s">
        <v>13</v>
      </c>
      <c r="V9" s="6">
        <f>IF(U9="ΝΑΙ",120,0)</f>
        <v>0</v>
      </c>
      <c r="W9" s="6" t="s">
        <v>2</v>
      </c>
      <c r="X9" s="6">
        <f>IF(W9="ΑΡΙΣΤΗ",70,IF(W9="ΠΟΛΥ ΚΑΛΗ",50,IF(W9="ΚΑΛΗ",30,)))</f>
        <v>70</v>
      </c>
      <c r="Y9" s="6"/>
      <c r="Z9" s="6">
        <f>IF(Y9="ΑΡΙΣΤΗ",70,IF(Y9="ΠΟΛΥ ΚΑΛΗ",50,IF(Y9="ΚΑΛΗ",30,)))</f>
        <v>0</v>
      </c>
      <c r="AA9" s="6" t="s">
        <v>2</v>
      </c>
      <c r="AB9" s="6">
        <f>IF(AA9="ΑΡΙΣΤΗ",70,IF(AA9="ΠΟΛΥ ΚΑΛΗ",50,IF(AA9="ΚΑΛΗ",30,)))</f>
        <v>70</v>
      </c>
      <c r="AC9" s="6" t="s">
        <v>13</v>
      </c>
      <c r="AD9" s="6">
        <f>IF(AC9="ΝΑΙ",150,0)</f>
        <v>0</v>
      </c>
      <c r="AE9" s="6"/>
      <c r="AF9" s="6">
        <f>AE9*17</f>
        <v>0</v>
      </c>
      <c r="AG9" s="6">
        <v>44</v>
      </c>
      <c r="AH9" s="7">
        <f>AG9*7</f>
        <v>308</v>
      </c>
      <c r="AI9" s="33">
        <f>H9+P9+R9+T9+V9+Z9+AB9+AF9+AH9+X9+AD9</f>
        <v>1207</v>
      </c>
      <c r="AJ9" s="6"/>
    </row>
    <row r="10" spans="1:65" x14ac:dyDescent="0.3">
      <c r="A10" s="6">
        <v>7</v>
      </c>
      <c r="B10" s="6" t="s">
        <v>40</v>
      </c>
      <c r="C10" s="6">
        <v>8697</v>
      </c>
      <c r="D10" s="6" t="s">
        <v>41</v>
      </c>
      <c r="E10" s="6" t="s">
        <v>33</v>
      </c>
      <c r="F10" s="8" t="s">
        <v>5</v>
      </c>
      <c r="G10" s="8">
        <v>7</v>
      </c>
      <c r="H10" s="8">
        <f>G10*110</f>
        <v>770</v>
      </c>
      <c r="I10" s="8" t="s">
        <v>5</v>
      </c>
      <c r="J10" s="8" t="s">
        <v>5</v>
      </c>
      <c r="K10" s="6" t="s">
        <v>5</v>
      </c>
      <c r="L10" s="6" t="s">
        <v>5</v>
      </c>
      <c r="M10" s="14" t="str">
        <f>IF(AND(F10="ΝΑΙ",IF(I10="ΝΑΙ",J10="ΝΑΙ",)*AND(K10="ΝΑΙ",L10="ΝΑΙ")),"ΟΚ","ΑΠΟΡΡΙΠΤΕΤΑΙ")</f>
        <v>ΟΚ</v>
      </c>
      <c r="N10" s="14" t="s">
        <v>13</v>
      </c>
      <c r="O10" s="8" t="s">
        <v>5</v>
      </c>
      <c r="P10" s="6">
        <f>IF(O10="ΝΑΙ",120,0)</f>
        <v>120</v>
      </c>
      <c r="Q10" s="8" t="s">
        <v>13</v>
      </c>
      <c r="R10" s="8">
        <f>IF(Q10="ΝΑΙ",60,0)</f>
        <v>0</v>
      </c>
      <c r="S10" s="6" t="s">
        <v>13</v>
      </c>
      <c r="T10" s="6">
        <f>IF(S10="ΝΑΙ",250,0)</f>
        <v>0</v>
      </c>
      <c r="U10" s="6" t="s">
        <v>13</v>
      </c>
      <c r="V10" s="6">
        <f>IF(U10="ΝΑΙ",120,0)</f>
        <v>0</v>
      </c>
      <c r="W10" s="6" t="s">
        <v>2</v>
      </c>
      <c r="X10" s="6">
        <f>IF(W10="ΑΡΙΣΤΗ",70,IF(W10="ΠΟΛΥ ΚΑΛΗ",50,IF(W10="ΚΑΛΗ",30,)))</f>
        <v>70</v>
      </c>
      <c r="Y10" s="6"/>
      <c r="Z10" s="6">
        <f>IF(Y10="ΑΡΙΣΤΗ",70,IF(Y10="ΠΟΛΥ ΚΑΛΗ",50,IF(Y10="ΚΑΛΗ",30,)))</f>
        <v>0</v>
      </c>
      <c r="AA10" s="6" t="s">
        <v>2</v>
      </c>
      <c r="AB10" s="6">
        <f>IF(AA10="ΑΡΙΣΤΗ",70,IF(AA10="ΠΟΛΥ ΚΑΛΗ",50,IF(AA10="ΚΑΛΗ",30,)))</f>
        <v>70</v>
      </c>
      <c r="AC10" s="6" t="s">
        <v>13</v>
      </c>
      <c r="AD10" s="6">
        <f>IF(AC10="ΝΑΙ",150,0)</f>
        <v>0</v>
      </c>
      <c r="AE10" s="6"/>
      <c r="AF10" s="6">
        <f>AE10*17</f>
        <v>0</v>
      </c>
      <c r="AG10" s="6">
        <v>12</v>
      </c>
      <c r="AH10" s="7">
        <f>AG10*7</f>
        <v>84</v>
      </c>
      <c r="AI10" s="33">
        <f>H10+P10+R10+T10+V10+Z10+AB10+AF10+AH10+X10+AD10</f>
        <v>1114</v>
      </c>
      <c r="AJ10" s="6"/>
    </row>
    <row r="11" spans="1:65" x14ac:dyDescent="0.3">
      <c r="A11" s="18">
        <v>8</v>
      </c>
      <c r="B11" s="18" t="s">
        <v>34</v>
      </c>
      <c r="C11" s="18">
        <v>9064</v>
      </c>
      <c r="D11" s="18" t="s">
        <v>35</v>
      </c>
      <c r="E11" s="18" t="s">
        <v>36</v>
      </c>
      <c r="F11" s="34" t="s">
        <v>5</v>
      </c>
      <c r="G11" s="34">
        <v>5</v>
      </c>
      <c r="H11" s="34">
        <f>G11*110</f>
        <v>550</v>
      </c>
      <c r="I11" s="34" t="s">
        <v>5</v>
      </c>
      <c r="J11" s="34" t="s">
        <v>5</v>
      </c>
      <c r="K11" s="18" t="s">
        <v>5</v>
      </c>
      <c r="L11" s="18" t="s">
        <v>5</v>
      </c>
      <c r="M11" s="35" t="str">
        <f>IF(AND(F11="ΝΑΙ",IF(I11="ΝΑΙ",J11="ΝΑΙ",)*AND(K11="ΝΑΙ",L11="ΝΑΙ")),"ΟΚ","ΑΠΟΡΡΙΠΤΕΤΑΙ")</f>
        <v>ΟΚ</v>
      </c>
      <c r="N11" s="35" t="s">
        <v>13</v>
      </c>
      <c r="O11" s="34" t="s">
        <v>13</v>
      </c>
      <c r="P11" s="18">
        <f>IF(O11="ΝΑΙ",120,0)</f>
        <v>0</v>
      </c>
      <c r="Q11" s="34" t="s">
        <v>13</v>
      </c>
      <c r="R11" s="34">
        <f>IF(Q11="ΝΑΙ",60,0)</f>
        <v>0</v>
      </c>
      <c r="S11" s="18" t="s">
        <v>13</v>
      </c>
      <c r="T11" s="18">
        <f>IF(S11="ΝΑΙ",250,0)</f>
        <v>0</v>
      </c>
      <c r="U11" s="18" t="s">
        <v>13</v>
      </c>
      <c r="V11" s="18">
        <f>IF(U11="ΝΑΙ",120,0)</f>
        <v>0</v>
      </c>
      <c r="W11" s="18" t="s">
        <v>2</v>
      </c>
      <c r="X11" s="18">
        <f>IF(W11="ΑΡΙΣΤΗ",70,IF(W11="ΠΟΛΥ ΚΑΛΗ",50,IF(W11="ΚΑΛΗ",30,)))</f>
        <v>70</v>
      </c>
      <c r="Y11" s="18"/>
      <c r="Z11" s="18">
        <f>IF(Y11="ΑΡΙΣΤΗ",70,IF(Y11="ΠΟΛΥ ΚΑΛΗ",50,IF(Y11="ΚΑΛΗ",30,)))</f>
        <v>0</v>
      </c>
      <c r="AA11" s="18"/>
      <c r="AB11" s="18">
        <f>IF(AA11="ΑΡΙΣΤΗ",70,IF(AA11="ΠΟΛΥ ΚΑΛΗ",50,IF(AA11="ΚΑΛΗ",30,)))</f>
        <v>0</v>
      </c>
      <c r="AC11" s="18" t="s">
        <v>13</v>
      </c>
      <c r="AD11" s="18">
        <f>IF(AC11="ΝΑΙ",150,0)</f>
        <v>0</v>
      </c>
      <c r="AE11" s="18">
        <v>9</v>
      </c>
      <c r="AF11" s="18">
        <f>AE11*17</f>
        <v>153</v>
      </c>
      <c r="AG11" s="18"/>
      <c r="AH11" s="36">
        <f>AG11*7</f>
        <v>0</v>
      </c>
      <c r="AI11" s="37">
        <f>H11+P11+R11+T11+V11+Z11+AB11+AF11+AH11+X11+AD11</f>
        <v>773</v>
      </c>
      <c r="AJ11" s="18"/>
    </row>
  </sheetData>
  <sortState xmlns:xlrd2="http://schemas.microsoft.com/office/spreadsheetml/2017/richdata2" ref="A6:AJ11">
    <sortCondition descending="1" ref="AI6:AI11"/>
  </sortState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:AE11" xr:uid="{00000000-0002-0000-0000-000000000000}">
      <formula1>1</formula1>
      <formula2>24</formula2>
    </dataValidation>
    <dataValidation type="list" allowBlank="1" showInputMessage="1" showErrorMessage="1" sqref="Y4:Y11 AA4:AA11 W4:W11" xr:uid="{00000000-0002-0000-0000-000001000000}">
      <formula1>$AT$6:$AT$7</formula1>
    </dataValidation>
    <dataValidation type="list" allowBlank="1" showInputMessage="1" showErrorMessage="1" sqref="S4:S11 Q4:Q11 U4:U11 F4:F11 N4:O11 I4:L11 AC4:AC11" xr:uid="{00000000-0002-0000-0000-000002000000}">
      <formula1>$AS$6:$AS$7</formula1>
    </dataValidation>
    <dataValidation type="whole" allowBlank="1" showInputMessage="1" showErrorMessage="1" errorTitle="ΠΡΟΣΟΧΗ!" error="ΑΠΟ 1 ΕΩΣ 84 ΜΗΝΕΣ" sqref="AG4:AG11" xr:uid="{00000000-0002-0000-0000-000003000000}">
      <formula1>1</formula1>
      <formula2>84</formula2>
    </dataValidation>
    <dataValidation type="decimal" allowBlank="1" showInputMessage="1" showErrorMessage="1" sqref="G4:G11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1"/>
  <sheetViews>
    <sheetView workbookViewId="0">
      <pane xSplit="4" topLeftCell="E1" activePane="topRight" state="frozen"/>
      <selection pane="topRight" activeCell="E13" sqref="E13"/>
    </sheetView>
  </sheetViews>
  <sheetFormatPr defaultColWidth="9.109375" defaultRowHeight="14.4" x14ac:dyDescent="0.3"/>
  <cols>
    <col min="1" max="1" width="4.44140625" style="1" customWidth="1"/>
    <col min="2" max="3" width="15.55468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4.6640625" style="1" customWidth="1"/>
    <col min="30" max="30" width="7.33203125" style="1" customWidth="1"/>
    <col min="31" max="31" width="18" style="1" customWidth="1"/>
    <col min="32" max="32" width="7.109375" style="1" customWidth="1"/>
    <col min="33" max="33" width="15.88671875" style="1" customWidth="1"/>
    <col min="34" max="34" width="7.88671875" style="1" customWidth="1"/>
    <col min="35" max="35" width="9.5546875" style="1" customWidth="1"/>
    <col min="36" max="36" width="31.88671875" style="1" customWidth="1"/>
    <col min="37" max="44" width="9.109375" style="1"/>
    <col min="45" max="46" width="9.109375" style="1" hidden="1" customWidth="1"/>
    <col min="47" max="16384" width="9.109375" style="1"/>
  </cols>
  <sheetData>
    <row r="1" spans="1:65" ht="111.6" customHeight="1" x14ac:dyDescent="0.35">
      <c r="A1" s="61" t="s">
        <v>57</v>
      </c>
      <c r="B1" s="62"/>
      <c r="C1" s="62"/>
      <c r="D1" s="62"/>
      <c r="E1" s="62"/>
      <c r="F1" s="5"/>
      <c r="G1" s="5"/>
      <c r="H1" s="5"/>
      <c r="I1" s="5"/>
      <c r="J1" s="5"/>
      <c r="K1" s="3"/>
      <c r="L1" s="3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65" s="2" customFormat="1" ht="15.6" x14ac:dyDescent="0.3">
      <c r="A2" s="53" t="s">
        <v>7</v>
      </c>
      <c r="B2" s="54"/>
      <c r="C2" s="54"/>
      <c r="D2" s="54"/>
      <c r="E2" s="54"/>
      <c r="F2" s="55" t="s">
        <v>0</v>
      </c>
      <c r="G2" s="55"/>
      <c r="H2" s="55"/>
      <c r="I2" s="55"/>
      <c r="J2" s="55"/>
      <c r="K2" s="56"/>
      <c r="L2" s="56"/>
      <c r="M2" s="13"/>
      <c r="N2" s="13"/>
      <c r="O2" s="54" t="s">
        <v>29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7"/>
      <c r="AI2" s="48" t="s">
        <v>10</v>
      </c>
    </row>
    <row r="3" spans="1:65" s="9" customFormat="1" ht="94.5" customHeight="1" x14ac:dyDescent="0.3">
      <c r="A3" s="6" t="s">
        <v>1</v>
      </c>
      <c r="B3" s="6" t="s">
        <v>30</v>
      </c>
      <c r="C3" s="11" t="s">
        <v>52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8" t="s">
        <v>16</v>
      </c>
      <c r="K3" s="6" t="s">
        <v>17</v>
      </c>
      <c r="L3" s="6" t="s">
        <v>18</v>
      </c>
      <c r="M3" s="14"/>
      <c r="N3" s="15" t="s">
        <v>12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28</v>
      </c>
      <c r="AD3" s="6" t="s">
        <v>4</v>
      </c>
      <c r="AE3" s="6" t="s">
        <v>27</v>
      </c>
      <c r="AF3" s="6" t="s">
        <v>4</v>
      </c>
      <c r="AG3" s="6" t="s">
        <v>26</v>
      </c>
      <c r="AH3" s="7" t="s">
        <v>4</v>
      </c>
      <c r="AI3" s="49"/>
      <c r="AJ3" s="6" t="s">
        <v>53</v>
      </c>
    </row>
    <row r="4" spans="1:65" x14ac:dyDescent="0.3">
      <c r="A4" s="3">
        <v>1</v>
      </c>
      <c r="B4" s="6" t="s">
        <v>37</v>
      </c>
      <c r="C4" s="6">
        <v>2996</v>
      </c>
      <c r="D4" s="16" t="s">
        <v>38</v>
      </c>
      <c r="E4" s="16" t="s">
        <v>39</v>
      </c>
      <c r="F4" s="5" t="s">
        <v>5</v>
      </c>
      <c r="G4" s="5">
        <v>7.07</v>
      </c>
      <c r="H4" s="5">
        <f t="shared" ref="H4:H5" si="0">G4*110</f>
        <v>777.7</v>
      </c>
      <c r="I4" s="5" t="s">
        <v>5</v>
      </c>
      <c r="J4" s="5" t="s">
        <v>5</v>
      </c>
      <c r="K4" s="3" t="s">
        <v>5</v>
      </c>
      <c r="L4" s="3" t="s">
        <v>5</v>
      </c>
      <c r="M4" s="12" t="str">
        <f t="shared" ref="M4:M5" si="1">IF(AND(F4="ΝΑΙ",IF(I4="ΝΑΙ",J4="ΝΑΙ",)*AND(K4="ΝΑΙ",L4="ΝΑΙ")),"ΟΚ","ΑΠΟΡΡΙΠΤΕΤΑΙ")</f>
        <v>ΟΚ</v>
      </c>
      <c r="N4" s="12" t="s">
        <v>5</v>
      </c>
      <c r="O4" s="5" t="s">
        <v>13</v>
      </c>
      <c r="P4" s="3">
        <f t="shared" ref="P4:P5" si="2">IF(O4="ΝΑΙ",120,0)</f>
        <v>0</v>
      </c>
      <c r="Q4" s="5" t="s">
        <v>13</v>
      </c>
      <c r="R4" s="5">
        <f t="shared" ref="R4:R5" si="3">IF(Q4="ΝΑΙ",60,0)</f>
        <v>0</v>
      </c>
      <c r="S4" s="3" t="s">
        <v>13</v>
      </c>
      <c r="T4" s="3">
        <f t="shared" ref="T4:T5" si="4">IF(S4="ΝΑΙ",250,0)</f>
        <v>0</v>
      </c>
      <c r="U4" s="3" t="s">
        <v>13</v>
      </c>
      <c r="V4" s="3">
        <f t="shared" ref="V4:V5" si="5">IF(U4="ΝΑΙ",120,0)</f>
        <v>0</v>
      </c>
      <c r="W4" s="3"/>
      <c r="X4" s="3">
        <f t="shared" ref="X4:X5" si="6">IF(W4="ΑΡΙΣΤΗ",70,IF(W4="ΠΟΛΥ ΚΑΛΗ",50,IF(W4="ΚΑΛΗ",30,)))</f>
        <v>0</v>
      </c>
      <c r="Y4" s="3"/>
      <c r="Z4" s="3">
        <f t="shared" ref="Z4:Z5" si="7">IF(Y4="ΑΡΙΣΤΗ",70,IF(Y4="ΠΟΛΥ ΚΑΛΗ",50,IF(Y4="ΚΑΛΗ",30,)))</f>
        <v>0</v>
      </c>
      <c r="AA4" s="3" t="s">
        <v>3</v>
      </c>
      <c r="AB4" s="3">
        <f t="shared" ref="AB4:AB5" si="8">IF(AA4="ΑΡΙΣΤΗ",70,IF(AA4="ΠΟΛΥ ΚΑΛΗ",50,IF(AA4="ΚΑΛΗ",30,)))</f>
        <v>30</v>
      </c>
      <c r="AC4" s="3" t="s">
        <v>13</v>
      </c>
      <c r="AD4" s="3">
        <f t="shared" ref="AD4:AD5" si="9">IF(AC4="ΝΑΙ",150,0)</f>
        <v>0</v>
      </c>
      <c r="AE4" s="17">
        <v>23</v>
      </c>
      <c r="AF4" s="3">
        <f t="shared" ref="AF4:AF5" si="10">AE4*17</f>
        <v>391</v>
      </c>
      <c r="AG4" s="17"/>
      <c r="AH4" s="4">
        <f t="shared" ref="AH4:AH5" si="11">AG4*7</f>
        <v>0</v>
      </c>
      <c r="AI4" s="10">
        <f t="shared" ref="AI4:AI5" si="12">H4+P4+R4+T4+V4+Z4+AB4+AF4+AH4+X4+AD4</f>
        <v>1198.7</v>
      </c>
      <c r="AJ4" s="3" t="s">
        <v>12</v>
      </c>
      <c r="AT4" s="1" t="s">
        <v>3</v>
      </c>
    </row>
    <row r="5" spans="1:65" x14ac:dyDescent="0.3">
      <c r="A5" s="3">
        <v>2</v>
      </c>
      <c r="B5" s="6" t="s">
        <v>48</v>
      </c>
      <c r="C5" s="6">
        <v>1380</v>
      </c>
      <c r="D5" s="16" t="s">
        <v>49</v>
      </c>
      <c r="E5" s="16" t="s">
        <v>44</v>
      </c>
      <c r="F5" s="5" t="s">
        <v>5</v>
      </c>
      <c r="G5" s="5">
        <v>6.76</v>
      </c>
      <c r="H5" s="5">
        <f t="shared" si="0"/>
        <v>743.6</v>
      </c>
      <c r="I5" s="5" t="s">
        <v>5</v>
      </c>
      <c r="J5" s="5" t="s">
        <v>5</v>
      </c>
      <c r="K5" s="3" t="s">
        <v>5</v>
      </c>
      <c r="L5" s="3" t="s">
        <v>5</v>
      </c>
      <c r="M5" s="12" t="str">
        <f t="shared" si="1"/>
        <v>ΟΚ</v>
      </c>
      <c r="N5" s="12" t="s">
        <v>5</v>
      </c>
      <c r="O5" s="5" t="s">
        <v>13</v>
      </c>
      <c r="P5" s="3">
        <f t="shared" si="2"/>
        <v>0</v>
      </c>
      <c r="Q5" s="5" t="s">
        <v>13</v>
      </c>
      <c r="R5" s="5">
        <f t="shared" si="3"/>
        <v>0</v>
      </c>
      <c r="S5" s="3" t="s">
        <v>13</v>
      </c>
      <c r="T5" s="3">
        <f t="shared" si="4"/>
        <v>0</v>
      </c>
      <c r="U5" s="3" t="s">
        <v>13</v>
      </c>
      <c r="V5" s="3">
        <f t="shared" si="5"/>
        <v>0</v>
      </c>
      <c r="W5" s="3" t="s">
        <v>3</v>
      </c>
      <c r="X5" s="3">
        <f t="shared" si="6"/>
        <v>30</v>
      </c>
      <c r="Y5" s="3"/>
      <c r="Z5" s="3">
        <f t="shared" si="7"/>
        <v>0</v>
      </c>
      <c r="AA5" s="3" t="s">
        <v>2</v>
      </c>
      <c r="AB5" s="3">
        <f t="shared" si="8"/>
        <v>70</v>
      </c>
      <c r="AC5" s="3" t="s">
        <v>13</v>
      </c>
      <c r="AD5" s="3">
        <f t="shared" si="9"/>
        <v>0</v>
      </c>
      <c r="AE5" s="17">
        <v>2</v>
      </c>
      <c r="AF5" s="3">
        <f t="shared" si="10"/>
        <v>34</v>
      </c>
      <c r="AG5" s="17"/>
      <c r="AH5" s="4">
        <f t="shared" si="11"/>
        <v>0</v>
      </c>
      <c r="AI5" s="10">
        <f t="shared" si="12"/>
        <v>877.6</v>
      </c>
      <c r="AJ5" s="3" t="s">
        <v>12</v>
      </c>
    </row>
    <row r="6" spans="1:65" s="24" customFormat="1" x14ac:dyDescent="0.3">
      <c r="A6" s="17">
        <v>3</v>
      </c>
      <c r="B6" s="6" t="s">
        <v>50</v>
      </c>
      <c r="C6" s="6">
        <v>1178</v>
      </c>
      <c r="D6" s="16" t="s">
        <v>51</v>
      </c>
      <c r="E6" s="16" t="s">
        <v>36</v>
      </c>
      <c r="F6" s="5" t="s">
        <v>5</v>
      </c>
      <c r="G6" s="5">
        <v>7.24</v>
      </c>
      <c r="H6" s="5">
        <f>G6*110</f>
        <v>796.4</v>
      </c>
      <c r="I6" s="5" t="s">
        <v>5</v>
      </c>
      <c r="J6" s="5" t="s">
        <v>5</v>
      </c>
      <c r="K6" s="3" t="s">
        <v>5</v>
      </c>
      <c r="L6" s="3" t="s">
        <v>5</v>
      </c>
      <c r="M6" s="12" t="str">
        <f>IF(AND(F6="ΝΑΙ",IF(I6="ΝΑΙ",J6="ΝΑΙ",)*AND(K6="ΝΑΙ",L6="ΝΑΙ")),"ΟΚ","ΑΠΟΡΡΙΠΤΕΤΑΙ")</f>
        <v>ΟΚ</v>
      </c>
      <c r="N6" s="12" t="s">
        <v>13</v>
      </c>
      <c r="O6" s="5" t="s">
        <v>13</v>
      </c>
      <c r="P6" s="3">
        <f>IF(O6="ΝΑΙ",120,0)</f>
        <v>0</v>
      </c>
      <c r="Q6" s="5" t="s">
        <v>5</v>
      </c>
      <c r="R6" s="5">
        <f>IF(Q6="ΝΑΙ",60,0)</f>
        <v>60</v>
      </c>
      <c r="S6" s="3" t="s">
        <v>5</v>
      </c>
      <c r="T6" s="3">
        <f>IF(S6="ΝΑΙ",250,0)</f>
        <v>250</v>
      </c>
      <c r="U6" s="3"/>
      <c r="V6" s="3">
        <f>IF(U6="ΝΑΙ",120,0)</f>
        <v>0</v>
      </c>
      <c r="W6" s="3" t="s">
        <v>3</v>
      </c>
      <c r="X6" s="3">
        <f>IF(W6="ΑΡΙΣΤΗ",70,IF(W6="ΠΟΛΥ ΚΑΛΗ",50,IF(W6="ΚΑΛΗ",30,)))</f>
        <v>30</v>
      </c>
      <c r="Y6" s="3"/>
      <c r="Z6" s="3">
        <f>IF(Y6="ΑΡΙΣΤΗ",70,IF(Y6="ΠΟΛΥ ΚΑΛΗ",50,IF(Y6="ΚΑΛΗ",30,)))</f>
        <v>0</v>
      </c>
      <c r="AA6" s="3"/>
      <c r="AB6" s="3">
        <f>IF(AA6="ΑΡΙΣΤΗ",70,IF(AA6="ΠΟΛΥ ΚΑΛΗ",50,IF(AA6="ΚΑΛΗ",30,)))</f>
        <v>0</v>
      </c>
      <c r="AC6" s="3" t="s">
        <v>13</v>
      </c>
      <c r="AD6" s="3">
        <f>IF(AC6="ΝΑΙ",150,0)</f>
        <v>0</v>
      </c>
      <c r="AE6" s="17">
        <v>14</v>
      </c>
      <c r="AF6" s="3">
        <f>AE6*17</f>
        <v>238</v>
      </c>
      <c r="AG6" s="17"/>
      <c r="AH6" s="4">
        <f>AG6*7</f>
        <v>0</v>
      </c>
      <c r="AI6" s="10">
        <f>H6+P6+R6+T6+V6+Z6+AB6+AF6+AH6+X6+AD6</f>
        <v>1374.4</v>
      </c>
      <c r="AJ6" s="25"/>
      <c r="AS6" s="24" t="s">
        <v>13</v>
      </c>
      <c r="AT6" s="24" t="s">
        <v>6</v>
      </c>
    </row>
    <row r="7" spans="1:65" x14ac:dyDescent="0.3">
      <c r="A7" s="6">
        <v>6</v>
      </c>
      <c r="B7" s="6" t="s">
        <v>31</v>
      </c>
      <c r="C7" s="6">
        <v>2859</v>
      </c>
      <c r="D7" s="6" t="s">
        <v>32</v>
      </c>
      <c r="E7" s="6" t="s">
        <v>33</v>
      </c>
      <c r="F7" s="8" t="s">
        <v>5</v>
      </c>
      <c r="G7" s="8">
        <v>5.84</v>
      </c>
      <c r="H7" s="8">
        <f>G7*110</f>
        <v>642.4</v>
      </c>
      <c r="I7" s="8" t="s">
        <v>5</v>
      </c>
      <c r="J7" s="8" t="s">
        <v>5</v>
      </c>
      <c r="K7" s="6" t="s">
        <v>5</v>
      </c>
      <c r="L7" s="6" t="s">
        <v>5</v>
      </c>
      <c r="M7" s="14" t="str">
        <f>IF(AND(F7="ΝΑΙ",IF(I7="ΝΑΙ",J7="ΝΑΙ",)*AND(K7="ΝΑΙ",L7="ΝΑΙ")),"ΟΚ","ΑΠΟΡΡΙΠΤΕΤΑΙ")</f>
        <v>ΟΚ</v>
      </c>
      <c r="N7" s="14" t="s">
        <v>13</v>
      </c>
      <c r="O7" s="8" t="s">
        <v>5</v>
      </c>
      <c r="P7" s="6">
        <f>IF(O7="ΝΑΙ",120,0)</f>
        <v>120</v>
      </c>
      <c r="Q7" s="8" t="s">
        <v>13</v>
      </c>
      <c r="R7" s="8">
        <f>IF(Q7="ΝΑΙ",60,0)</f>
        <v>0</v>
      </c>
      <c r="S7" s="6" t="s">
        <v>13</v>
      </c>
      <c r="T7" s="6">
        <f>IF(S7="ΝΑΙ",250,0)</f>
        <v>0</v>
      </c>
      <c r="U7" s="6" t="s">
        <v>13</v>
      </c>
      <c r="V7" s="6">
        <f>IF(U7="ΝΑΙ",120,0)</f>
        <v>0</v>
      </c>
      <c r="W7" s="6" t="s">
        <v>3</v>
      </c>
      <c r="X7" s="6">
        <f>IF(W7="ΑΡΙΣΤΗ",70,IF(W7="ΠΟΛΥ ΚΑΛΗ",50,IF(W7="ΚΑΛΗ",30,)))</f>
        <v>30</v>
      </c>
      <c r="Y7" s="6"/>
      <c r="Z7" s="6">
        <f>IF(Y7="ΑΡΙΣΤΗ",70,IF(Y7="ΠΟΛΥ ΚΑΛΗ",50,IF(Y7="ΚΑΛΗ",30,)))</f>
        <v>0</v>
      </c>
      <c r="AA7" s="6" t="s">
        <v>2</v>
      </c>
      <c r="AB7" s="6">
        <f>IF(AA7="ΑΡΙΣΤΗ",70,IF(AA7="ΠΟΛΥ ΚΑΛΗ",50,IF(AA7="ΚΑΛΗ",30,)))</f>
        <v>70</v>
      </c>
      <c r="AC7" s="6" t="s">
        <v>13</v>
      </c>
      <c r="AD7" s="6">
        <f>IF(AC7="ΝΑΙ",150,0)</f>
        <v>0</v>
      </c>
      <c r="AE7" s="6">
        <v>10</v>
      </c>
      <c r="AF7" s="6">
        <f>AE7*17</f>
        <v>170</v>
      </c>
      <c r="AG7" s="6"/>
      <c r="AH7" s="7">
        <f>AG7*7</f>
        <v>0</v>
      </c>
      <c r="AI7" s="33">
        <f>H7+P7+R7+T7+V7+Z7+AB7+AF7+AH7+X7+AD7</f>
        <v>1032.4000000000001</v>
      </c>
      <c r="AJ7" s="6"/>
    </row>
    <row r="8" spans="1:65" x14ac:dyDescent="0.3">
      <c r="A8" s="17">
        <v>4</v>
      </c>
      <c r="B8" s="6" t="s">
        <v>40</v>
      </c>
      <c r="C8" s="6">
        <v>8697</v>
      </c>
      <c r="D8" s="16" t="s">
        <v>41</v>
      </c>
      <c r="E8" s="16" t="s">
        <v>33</v>
      </c>
      <c r="F8" s="5" t="s">
        <v>5</v>
      </c>
      <c r="G8" s="5">
        <v>7</v>
      </c>
      <c r="H8" s="5">
        <f>G8*110</f>
        <v>770</v>
      </c>
      <c r="I8" s="5" t="s">
        <v>5</v>
      </c>
      <c r="J8" s="5" t="s">
        <v>5</v>
      </c>
      <c r="K8" s="3" t="s">
        <v>5</v>
      </c>
      <c r="L8" s="3" t="s">
        <v>5</v>
      </c>
      <c r="M8" s="12" t="str">
        <f>IF(AND(F8="ΝΑΙ",IF(I8="ΝΑΙ",J8="ΝΑΙ",)*AND(K8="ΝΑΙ",L8="ΝΑΙ")),"ΟΚ","ΑΠΟΡΡΙΠΤΕΤΑΙ")</f>
        <v>ΟΚ</v>
      </c>
      <c r="N8" s="12" t="s">
        <v>13</v>
      </c>
      <c r="O8" s="5" t="s">
        <v>5</v>
      </c>
      <c r="P8" s="3">
        <f>IF(O8="ΝΑΙ",120,0)</f>
        <v>120</v>
      </c>
      <c r="Q8" s="5" t="s">
        <v>13</v>
      </c>
      <c r="R8" s="5">
        <f>IF(Q8="ΝΑΙ",60,0)</f>
        <v>0</v>
      </c>
      <c r="S8" s="3" t="s">
        <v>13</v>
      </c>
      <c r="T8" s="3">
        <f>IF(S8="ΝΑΙ",250,0)</f>
        <v>0</v>
      </c>
      <c r="U8" s="3" t="s">
        <v>13</v>
      </c>
      <c r="V8" s="3">
        <f>IF(U8="ΝΑΙ",120,0)</f>
        <v>0</v>
      </c>
      <c r="W8" s="3" t="s">
        <v>2</v>
      </c>
      <c r="X8" s="3">
        <f>IF(W8="ΑΡΙΣΤΗ",70,IF(W8="ΠΟΛΥ ΚΑΛΗ",50,IF(W8="ΚΑΛΗ",30,)))</f>
        <v>70</v>
      </c>
      <c r="Y8" s="3"/>
      <c r="Z8" s="3">
        <f>IF(Y8="ΑΡΙΣΤΗ",70,IF(Y8="ΠΟΛΥ ΚΑΛΗ",50,IF(Y8="ΚΑΛΗ",30,)))</f>
        <v>0</v>
      </c>
      <c r="AA8" s="3" t="s">
        <v>2</v>
      </c>
      <c r="AB8" s="3">
        <f>IF(AA8="ΑΡΙΣΤΗ",70,IF(AA8="ΠΟΛΥ ΚΑΛΗ",50,IF(AA8="ΚΑΛΗ",30,)))</f>
        <v>70</v>
      </c>
      <c r="AC8" s="3" t="s">
        <v>13</v>
      </c>
      <c r="AD8" s="3">
        <f>IF(AC8="ΝΑΙ",150,0)</f>
        <v>0</v>
      </c>
      <c r="AE8" s="17"/>
      <c r="AF8" s="3">
        <f>AE8*17</f>
        <v>0</v>
      </c>
      <c r="AG8" s="17"/>
      <c r="AH8" s="4">
        <f>AG8*7</f>
        <v>0</v>
      </c>
      <c r="AI8" s="10">
        <f>H8+P8+R8+T8+V8+Z8+AB8+AF8+AH8+X8+AD8</f>
        <v>1030</v>
      </c>
      <c r="AJ8" s="25"/>
    </row>
    <row r="9" spans="1:65" x14ac:dyDescent="0.3">
      <c r="A9" s="17">
        <v>5</v>
      </c>
      <c r="B9" s="6" t="s">
        <v>45</v>
      </c>
      <c r="C9" s="6">
        <v>7617</v>
      </c>
      <c r="D9" s="16" t="s">
        <v>46</v>
      </c>
      <c r="E9" s="16" t="s">
        <v>47</v>
      </c>
      <c r="F9" s="5" t="s">
        <v>5</v>
      </c>
      <c r="G9" s="5">
        <v>6.9</v>
      </c>
      <c r="H9" s="5">
        <f>G9*110</f>
        <v>759</v>
      </c>
      <c r="I9" s="5" t="s">
        <v>5</v>
      </c>
      <c r="J9" s="5" t="s">
        <v>5</v>
      </c>
      <c r="K9" s="3" t="s">
        <v>5</v>
      </c>
      <c r="L9" s="3" t="s">
        <v>5</v>
      </c>
      <c r="M9" s="12" t="str">
        <f>IF(AND(F9="ΝΑΙ",IF(I9="ΝΑΙ",J9="ΝΑΙ",)*AND(K9="ΝΑΙ",L9="ΝΑΙ")),"ΟΚ","ΑΠΟΡΡΙΠΤΕΤΑΙ")</f>
        <v>ΟΚ</v>
      </c>
      <c r="N9" s="12" t="s">
        <v>13</v>
      </c>
      <c r="O9" s="5" t="s">
        <v>13</v>
      </c>
      <c r="P9" s="3">
        <f>IF(O9="ΝΑΙ",120,0)</f>
        <v>0</v>
      </c>
      <c r="Q9" s="5" t="s">
        <v>13</v>
      </c>
      <c r="R9" s="5">
        <f>IF(Q9="ΝΑΙ",60,0)</f>
        <v>0</v>
      </c>
      <c r="S9" s="3" t="s">
        <v>13</v>
      </c>
      <c r="T9" s="3">
        <f>IF(S9="ΝΑΙ",250,0)</f>
        <v>0</v>
      </c>
      <c r="U9" s="3" t="s">
        <v>13</v>
      </c>
      <c r="V9" s="3">
        <f>IF(U9="ΝΑΙ",120,0)</f>
        <v>0</v>
      </c>
      <c r="W9" s="3" t="s">
        <v>2</v>
      </c>
      <c r="X9" s="3">
        <f>IF(W9="ΑΡΙΣΤΗ",70,IF(W9="ΠΟΛΥ ΚΑΛΗ",50,IF(W9="ΚΑΛΗ",30,)))</f>
        <v>70</v>
      </c>
      <c r="Y9" s="3"/>
      <c r="Z9" s="3">
        <f>IF(Y9="ΑΡΙΣΤΗ",70,IF(Y9="ΠΟΛΥ ΚΑΛΗ",50,IF(Y9="ΚΑΛΗ",30,)))</f>
        <v>0</v>
      </c>
      <c r="AA9" s="3" t="s">
        <v>2</v>
      </c>
      <c r="AB9" s="3">
        <f>IF(AA9="ΑΡΙΣΤΗ",70,IF(AA9="ΠΟΛΥ ΚΑΛΗ",50,IF(AA9="ΚΑΛΗ",30,)))</f>
        <v>70</v>
      </c>
      <c r="AC9" s="3" t="s">
        <v>13</v>
      </c>
      <c r="AD9" s="3">
        <f>IF(AC9="ΝΑΙ",150,0)</f>
        <v>0</v>
      </c>
      <c r="AE9" s="17"/>
      <c r="AF9" s="3">
        <f>AE9*17</f>
        <v>0</v>
      </c>
      <c r="AG9" s="17"/>
      <c r="AH9" s="4">
        <f>AG9*7</f>
        <v>0</v>
      </c>
      <c r="AI9" s="10">
        <f>H9+P9+R9+T9+V9+Z9+AB9+AF9+AH9+X9+AD9</f>
        <v>899</v>
      </c>
      <c r="AJ9" s="25"/>
      <c r="AK9" s="28"/>
      <c r="AL9" s="28"/>
      <c r="AM9" s="28"/>
      <c r="AN9" s="28"/>
      <c r="AO9" s="28"/>
      <c r="AP9" s="28"/>
      <c r="AQ9" s="28"/>
      <c r="AR9" s="28"/>
      <c r="AS9" s="28" t="s">
        <v>5</v>
      </c>
      <c r="AT9" s="28" t="s">
        <v>2</v>
      </c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5" x14ac:dyDescent="0.3">
      <c r="A10" s="17">
        <v>7</v>
      </c>
      <c r="B10" s="18" t="s">
        <v>34</v>
      </c>
      <c r="C10" s="18">
        <v>9064</v>
      </c>
      <c r="D10" s="19" t="s">
        <v>35</v>
      </c>
      <c r="E10" s="19" t="s">
        <v>36</v>
      </c>
      <c r="F10" s="20" t="s">
        <v>5</v>
      </c>
      <c r="G10" s="20">
        <v>5</v>
      </c>
      <c r="H10" s="20">
        <f>G10*110</f>
        <v>550</v>
      </c>
      <c r="I10" s="20" t="s">
        <v>5</v>
      </c>
      <c r="J10" s="20" t="s">
        <v>5</v>
      </c>
      <c r="K10" s="17" t="s">
        <v>5</v>
      </c>
      <c r="L10" s="17" t="s">
        <v>5</v>
      </c>
      <c r="M10" s="21" t="str">
        <f>IF(AND(F10="ΝΑΙ",IF(I10="ΝΑΙ",J10="ΝΑΙ",)*AND(K10="ΝΑΙ",L10="ΝΑΙ")),"ΟΚ","ΑΠΟΡΡΙΠΤΕΤΑΙ")</f>
        <v>ΟΚ</v>
      </c>
      <c r="N10" s="21" t="s">
        <v>13</v>
      </c>
      <c r="O10" s="20" t="s">
        <v>13</v>
      </c>
      <c r="P10" s="17">
        <f>IF(O10="ΝΑΙ",120,0)</f>
        <v>0</v>
      </c>
      <c r="Q10" s="20" t="s">
        <v>13</v>
      </c>
      <c r="R10" s="20">
        <f>IF(Q10="ΝΑΙ",60,0)</f>
        <v>0</v>
      </c>
      <c r="S10" s="17" t="s">
        <v>13</v>
      </c>
      <c r="T10" s="17">
        <f>IF(S10="ΝΑΙ",250,0)</f>
        <v>0</v>
      </c>
      <c r="U10" s="17" t="s">
        <v>13</v>
      </c>
      <c r="V10" s="17">
        <f>IF(U10="ΝΑΙ",120,0)</f>
        <v>0</v>
      </c>
      <c r="W10" s="17" t="s">
        <v>2</v>
      </c>
      <c r="X10" s="17">
        <f>IF(W10="ΑΡΙΣΤΗ",70,IF(W10="ΠΟΛΥ ΚΑΛΗ",50,IF(W10="ΚΑΛΗ",30,)))</f>
        <v>70</v>
      </c>
      <c r="Y10" s="17"/>
      <c r="Z10" s="17">
        <f>IF(Y10="ΑΡΙΣΤΗ",70,IF(Y10="ΠΟΛΥ ΚΑΛΗ",50,IF(Y10="ΚΑΛΗ",30,)))</f>
        <v>0</v>
      </c>
      <c r="AA10" s="17"/>
      <c r="AB10" s="17">
        <f>IF(AA10="ΑΡΙΣΤΗ",70,IF(AA10="ΠΟΛΥ ΚΑΛΗ",50,IF(AA10="ΚΑΛΗ",30,)))</f>
        <v>0</v>
      </c>
      <c r="AC10" s="17" t="s">
        <v>13</v>
      </c>
      <c r="AD10" s="17">
        <f>IF(AC10="ΝΑΙ",150,0)</f>
        <v>0</v>
      </c>
      <c r="AE10" s="17">
        <v>9</v>
      </c>
      <c r="AF10" s="17">
        <f>AE10*17</f>
        <v>153</v>
      </c>
      <c r="AG10" s="17"/>
      <c r="AH10" s="22">
        <f>AG10*7</f>
        <v>0</v>
      </c>
      <c r="AI10" s="23">
        <f>H10+P10+R10+T10+V10+Z10+AB10+AF10+AH10+X10+AD10</f>
        <v>773</v>
      </c>
      <c r="AJ10" s="26"/>
    </row>
    <row r="11" spans="1:65" x14ac:dyDescent="0.3">
      <c r="A11" s="17">
        <v>8</v>
      </c>
      <c r="B11" s="6" t="s">
        <v>42</v>
      </c>
      <c r="C11" s="6">
        <v>4342</v>
      </c>
      <c r="D11" s="16" t="s">
        <v>43</v>
      </c>
      <c r="E11" s="16" t="s">
        <v>44</v>
      </c>
      <c r="F11" s="5" t="s">
        <v>5</v>
      </c>
      <c r="G11" s="5">
        <v>6.75</v>
      </c>
      <c r="H11" s="5">
        <f>G11*110</f>
        <v>742.5</v>
      </c>
      <c r="I11" s="5" t="s">
        <v>5</v>
      </c>
      <c r="J11" s="5" t="s">
        <v>5</v>
      </c>
      <c r="K11" s="3" t="s">
        <v>5</v>
      </c>
      <c r="L11" s="3" t="s">
        <v>5</v>
      </c>
      <c r="M11" s="12" t="str">
        <f>IF(AND(F11="ΝΑΙ",IF(I11="ΝΑΙ",J11="ΝΑΙ",)*AND(K11="ΝΑΙ",L11="ΝΑΙ")),"ΟΚ","ΑΠΟΡΡΙΠΤΕΤΑΙ")</f>
        <v>ΟΚ</v>
      </c>
      <c r="N11" s="12" t="s">
        <v>13</v>
      </c>
      <c r="O11" s="5" t="s">
        <v>13</v>
      </c>
      <c r="P11" s="3">
        <f>IF(O11="ΝΑΙ",120,0)</f>
        <v>0</v>
      </c>
      <c r="Q11" s="5" t="s">
        <v>13</v>
      </c>
      <c r="R11" s="5">
        <f>IF(Q11="ΝΑΙ",60,0)</f>
        <v>0</v>
      </c>
      <c r="S11" s="3" t="s">
        <v>13</v>
      </c>
      <c r="T11" s="3">
        <f>IF(S11="ΝΑΙ",250,0)</f>
        <v>0</v>
      </c>
      <c r="U11" s="3" t="s">
        <v>13</v>
      </c>
      <c r="V11" s="3">
        <f>IF(U11="ΝΑΙ",120,0)</f>
        <v>0</v>
      </c>
      <c r="W11" s="3"/>
      <c r="X11" s="3">
        <f>IF(W11="ΑΡΙΣΤΗ",70,IF(W11="ΠΟΛΥ ΚΑΛΗ",50,IF(W11="ΚΑΛΗ",30,)))</f>
        <v>0</v>
      </c>
      <c r="Y11" s="3"/>
      <c r="Z11" s="3">
        <f>IF(Y11="ΑΡΙΣΤΗ",70,IF(Y11="ΠΟΛΥ ΚΑΛΗ",50,IF(Y11="ΚΑΛΗ",30,)))</f>
        <v>0</v>
      </c>
      <c r="AA11" s="3"/>
      <c r="AB11" s="3">
        <f>IF(AA11="ΑΡΙΣΤΗ",70,IF(AA11="ΠΟΛΥ ΚΑΛΗ",50,IF(AA11="ΚΑΛΗ",30,)))</f>
        <v>0</v>
      </c>
      <c r="AC11" s="3" t="s">
        <v>13</v>
      </c>
      <c r="AD11" s="3">
        <f>IF(AC11="ΝΑΙ",150,0)</f>
        <v>0</v>
      </c>
      <c r="AE11" s="17"/>
      <c r="AF11" s="3">
        <f>AE11*17</f>
        <v>0</v>
      </c>
      <c r="AG11" s="17"/>
      <c r="AH11" s="4">
        <f>AG11*7</f>
        <v>0</v>
      </c>
      <c r="AI11" s="10">
        <f>H11+P11+R11+T11+V11+Z11+AB11+AF11+AH11+X11+AD11</f>
        <v>742.5</v>
      </c>
      <c r="AJ11" s="25"/>
    </row>
  </sheetData>
  <sortState xmlns:xlrd2="http://schemas.microsoft.com/office/spreadsheetml/2017/richdata2" ref="A6:AJ11">
    <sortCondition descending="1" ref="AI6:AI11"/>
  </sortState>
  <mergeCells count="5">
    <mergeCell ref="AI2:AI3"/>
    <mergeCell ref="A1:E1"/>
    <mergeCell ref="A2:E2"/>
    <mergeCell ref="F2:L2"/>
    <mergeCell ref="O2:AH2"/>
  </mergeCells>
  <dataValidations count="7">
    <dataValidation type="whole" allowBlank="1" showInputMessage="1" showErrorMessage="1" errorTitle="ΠΡΟΣΟΧΗ!" error="ΑΠΟ 1 ΕΩΣ 24 ΜΗΝΕΣ" sqref="AE4:AE11" xr:uid="{00000000-0002-0000-0100-000000000000}">
      <formula1>1</formula1>
      <formula2>24</formula2>
    </dataValidation>
    <dataValidation type="decimal" allowBlank="1" showInputMessage="1" showErrorMessage="1" sqref="G4:G11" xr:uid="{00000000-0002-0000-0100-000001000000}">
      <formula1>5</formula1>
      <formula2>10</formula2>
    </dataValidation>
    <dataValidation type="whole" allowBlank="1" showInputMessage="1" showErrorMessage="1" errorTitle="ΠΡΟΣΟΧΗ!" error="ΑΠΟ 1 ΕΩΣ 84 ΜΗΝΕΣ" sqref="AG4:AG11" xr:uid="{00000000-0002-0000-0100-000002000000}">
      <formula1>1</formula1>
      <formula2>84</formula2>
    </dataValidation>
    <dataValidation type="list" allowBlank="1" showInputMessage="1" showErrorMessage="1" sqref="S10:S11 AC10:AC11 I10:L11 N10:O11 F10:F11 U10:U11 U4:U8 F4:F8 N4:O8 I4:L8 AC4:AC8 S4:S8 Q4:Q8 Q10:Q11" xr:uid="{00000000-0002-0000-0100-000003000000}">
      <formula1>$AS$5:$AS$6</formula1>
    </dataValidation>
    <dataValidation type="list" allowBlank="1" showInputMessage="1" showErrorMessage="1" sqref="Y10:Y11 W10:W11 W4:W8 Y4:Y8 AA4:AA8 AA10:AA11" xr:uid="{00000000-0002-0000-0100-000004000000}">
      <formula1>$AT$5:$AT$6</formula1>
    </dataValidation>
    <dataValidation type="list" allowBlank="1" showInputMessage="1" showErrorMessage="1" sqref="S9 Q9 U9 F9 N9:O9 I9:L9 AC9" xr:uid="{136C7918-8983-4898-92F5-AC5B67504785}">
      <formula1>$AS$6:$AS$7</formula1>
    </dataValidation>
    <dataValidation type="list" allowBlank="1" showInputMessage="1" showErrorMessage="1" sqref="Y9 AA9 W9" xr:uid="{B82C5A70-2A48-4E84-9FFB-08C926A0B9B9}">
      <formula1>$AT$6:$AT$7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BBCA-3777-41D1-94F8-966A907A4FF8}">
  <dimension ref="A1:BL8"/>
  <sheetViews>
    <sheetView tabSelected="1" workbookViewId="0">
      <selection activeCell="AJ1" sqref="AJ1:AJ1048576"/>
    </sheetView>
  </sheetViews>
  <sheetFormatPr defaultColWidth="9.109375" defaultRowHeight="14.4" x14ac:dyDescent="0.3"/>
  <cols>
    <col min="1" max="1" width="4.44140625" style="1" customWidth="1"/>
    <col min="2" max="3" width="15.55468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4.6640625" style="1" customWidth="1"/>
    <col min="30" max="30" width="7.33203125" style="1" customWidth="1"/>
    <col min="31" max="31" width="18" style="1" customWidth="1"/>
    <col min="32" max="32" width="7.109375" style="1" customWidth="1"/>
    <col min="33" max="33" width="15.88671875" style="1" customWidth="1"/>
    <col min="34" max="34" width="7.88671875" style="1" customWidth="1"/>
    <col min="35" max="35" width="9.5546875" style="1" customWidth="1"/>
    <col min="36" max="43" width="9.109375" style="28"/>
    <col min="44" max="45" width="9.109375" style="28" hidden="1" customWidth="1"/>
    <col min="46" max="64" width="9.109375" style="28"/>
    <col min="65" max="16384" width="9.109375" style="1"/>
  </cols>
  <sheetData>
    <row r="1" spans="1:64" ht="78" customHeight="1" x14ac:dyDescent="0.3">
      <c r="A1" s="63" t="s">
        <v>56</v>
      </c>
      <c r="B1" s="64"/>
      <c r="C1" s="64"/>
      <c r="D1" s="64"/>
      <c r="E1" s="64"/>
      <c r="F1" s="8"/>
      <c r="G1" s="8"/>
      <c r="H1" s="8"/>
      <c r="I1" s="8"/>
      <c r="J1" s="8"/>
      <c r="K1" s="6"/>
      <c r="L1" s="6"/>
      <c r="M1" s="14"/>
      <c r="N1" s="14"/>
      <c r="O1" s="8"/>
      <c r="P1" s="8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8"/>
    </row>
    <row r="2" spans="1:64" s="2" customFormat="1" ht="15.6" x14ac:dyDescent="0.3">
      <c r="A2" s="46" t="s">
        <v>7</v>
      </c>
      <c r="B2" s="47"/>
      <c r="C2" s="47"/>
      <c r="D2" s="47"/>
      <c r="E2" s="47"/>
      <c r="F2" s="44" t="s">
        <v>0</v>
      </c>
      <c r="G2" s="44"/>
      <c r="H2" s="44"/>
      <c r="I2" s="44"/>
      <c r="J2" s="44"/>
      <c r="K2" s="45"/>
      <c r="L2" s="45"/>
      <c r="M2" s="31"/>
      <c r="N2" s="31"/>
      <c r="O2" s="47" t="s">
        <v>29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50"/>
      <c r="AI2" s="48" t="s">
        <v>10</v>
      </c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4" s="2" customFormat="1" ht="15.6" x14ac:dyDescent="0.3">
      <c r="A3" s="46" t="s">
        <v>54</v>
      </c>
      <c r="B3" s="47"/>
      <c r="C3" s="47"/>
      <c r="D3" s="47"/>
      <c r="E3" s="47"/>
      <c r="F3" s="39"/>
      <c r="G3" s="39"/>
      <c r="H3" s="39"/>
      <c r="I3" s="39"/>
      <c r="J3" s="39"/>
      <c r="K3" s="32"/>
      <c r="L3" s="32"/>
      <c r="M3" s="31"/>
      <c r="N3" s="4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41"/>
      <c r="AI3" s="60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4" s="9" customFormat="1" ht="94.5" customHeight="1" x14ac:dyDescent="0.3">
      <c r="A4" s="6" t="s">
        <v>1</v>
      </c>
      <c r="B4" s="6" t="s">
        <v>30</v>
      </c>
      <c r="C4" s="11" t="s">
        <v>52</v>
      </c>
      <c r="D4" s="11" t="s">
        <v>8</v>
      </c>
      <c r="E4" s="11" t="s">
        <v>9</v>
      </c>
      <c r="F4" s="8" t="s">
        <v>14</v>
      </c>
      <c r="G4" s="8" t="s">
        <v>11</v>
      </c>
      <c r="H4" s="8" t="s">
        <v>4</v>
      </c>
      <c r="I4" s="8" t="s">
        <v>15</v>
      </c>
      <c r="J4" s="8" t="s">
        <v>16</v>
      </c>
      <c r="K4" s="6" t="s">
        <v>17</v>
      </c>
      <c r="L4" s="6" t="s">
        <v>18</v>
      </c>
      <c r="M4" s="14"/>
      <c r="N4" s="15" t="s">
        <v>12</v>
      </c>
      <c r="O4" s="8" t="s">
        <v>19</v>
      </c>
      <c r="P4" s="6" t="s">
        <v>4</v>
      </c>
      <c r="Q4" s="8" t="s">
        <v>20</v>
      </c>
      <c r="R4" s="8" t="s">
        <v>4</v>
      </c>
      <c r="S4" s="6" t="s">
        <v>21</v>
      </c>
      <c r="T4" s="6" t="s">
        <v>4</v>
      </c>
      <c r="U4" s="6" t="s">
        <v>22</v>
      </c>
      <c r="V4" s="6" t="s">
        <v>4</v>
      </c>
      <c r="W4" s="6" t="s">
        <v>23</v>
      </c>
      <c r="X4" s="6" t="s">
        <v>4</v>
      </c>
      <c r="Y4" s="6" t="s">
        <v>24</v>
      </c>
      <c r="Z4" s="6" t="s">
        <v>4</v>
      </c>
      <c r="AA4" s="6" t="s">
        <v>25</v>
      </c>
      <c r="AB4" s="11" t="s">
        <v>4</v>
      </c>
      <c r="AC4" s="6" t="s">
        <v>28</v>
      </c>
      <c r="AD4" s="6" t="s">
        <v>4</v>
      </c>
      <c r="AE4" s="6" t="s">
        <v>27</v>
      </c>
      <c r="AF4" s="6" t="s">
        <v>4</v>
      </c>
      <c r="AG4" s="6" t="s">
        <v>26</v>
      </c>
      <c r="AH4" s="7" t="s">
        <v>4</v>
      </c>
      <c r="AI4" s="49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s="24" customFormat="1" x14ac:dyDescent="0.3">
      <c r="A5" s="18">
        <v>1</v>
      </c>
      <c r="B5" s="18" t="s">
        <v>37</v>
      </c>
      <c r="C5" s="18">
        <v>2996</v>
      </c>
      <c r="D5" s="18" t="s">
        <v>38</v>
      </c>
      <c r="E5" s="18" t="s">
        <v>39</v>
      </c>
      <c r="F5" s="34" t="s">
        <v>5</v>
      </c>
      <c r="G5" s="34">
        <v>7.07</v>
      </c>
      <c r="H5" s="34">
        <f t="shared" ref="H5:H8" si="0">G5*110</f>
        <v>777.7</v>
      </c>
      <c r="I5" s="34" t="s">
        <v>5</v>
      </c>
      <c r="J5" s="34" t="s">
        <v>5</v>
      </c>
      <c r="K5" s="18" t="s">
        <v>5</v>
      </c>
      <c r="L5" s="18" t="s">
        <v>5</v>
      </c>
      <c r="M5" s="35" t="str">
        <f t="shared" ref="M5:M8" si="1">IF(AND(F5="ΝΑΙ",IF(I5="ΝΑΙ",J5="ΝΑΙ",)*AND(K5="ΝΑΙ",L5="ΝΑΙ")),"ΟΚ","ΑΠΟΡΡΙΠΤΕΤΑΙ")</f>
        <v>ΟΚ</v>
      </c>
      <c r="N5" s="35" t="s">
        <v>5</v>
      </c>
      <c r="O5" s="34" t="s">
        <v>13</v>
      </c>
      <c r="P5" s="18">
        <f t="shared" ref="P5:P8" si="2">IF(O5="ΝΑΙ",120,0)</f>
        <v>0</v>
      </c>
      <c r="Q5" s="34" t="s">
        <v>13</v>
      </c>
      <c r="R5" s="34">
        <f t="shared" ref="R5:R8" si="3">IF(Q5="ΝΑΙ",60,0)</f>
        <v>0</v>
      </c>
      <c r="S5" s="18" t="s">
        <v>13</v>
      </c>
      <c r="T5" s="18">
        <f t="shared" ref="T5:T8" si="4">IF(S5="ΝΑΙ",250,0)</f>
        <v>0</v>
      </c>
      <c r="U5" s="18" t="s">
        <v>13</v>
      </c>
      <c r="V5" s="18">
        <f t="shared" ref="V5:V8" si="5">IF(U5="ΝΑΙ",120,0)</f>
        <v>0</v>
      </c>
      <c r="W5" s="18"/>
      <c r="X5" s="18">
        <f t="shared" ref="X5:X8" si="6">IF(W5="ΑΡΙΣΤΗ",70,IF(W5="ΠΟΛΥ ΚΑΛΗ",50,IF(W5="ΚΑΛΗ",30,)))</f>
        <v>0</v>
      </c>
      <c r="Y5" s="18"/>
      <c r="Z5" s="18">
        <f t="shared" ref="Z5:Z8" si="7">IF(Y5="ΑΡΙΣΤΗ",70,IF(Y5="ΠΟΛΥ ΚΑΛΗ",50,IF(Y5="ΚΑΛΗ",30,)))</f>
        <v>0</v>
      </c>
      <c r="AA5" s="18" t="s">
        <v>3</v>
      </c>
      <c r="AB5" s="18">
        <f t="shared" ref="AB5:AB8" si="8">IF(AA5="ΑΡΙΣΤΗ",70,IF(AA5="ΠΟΛΥ ΚΑΛΗ",50,IF(AA5="ΚΑΛΗ",30,)))</f>
        <v>30</v>
      </c>
      <c r="AC5" s="18" t="s">
        <v>13</v>
      </c>
      <c r="AD5" s="18">
        <f t="shared" ref="AD5:AD8" si="9">IF(AC5="ΝΑΙ",150,0)</f>
        <v>0</v>
      </c>
      <c r="AE5" s="18">
        <v>23</v>
      </c>
      <c r="AF5" s="18">
        <f t="shared" ref="AF5:AF8" si="10">AE5*17</f>
        <v>391</v>
      </c>
      <c r="AG5" s="18"/>
      <c r="AH5" s="36">
        <f t="shared" ref="AH5:AH8" si="11">AG5*7</f>
        <v>0</v>
      </c>
      <c r="AI5" s="37">
        <f t="shared" ref="AI5:AI8" si="12">H5+P5+R5+T5+V5+Z5+AB5+AF5+AH5+X5+AD5</f>
        <v>1198.7</v>
      </c>
      <c r="AS5" s="24" t="s">
        <v>3</v>
      </c>
    </row>
    <row r="6" spans="1:64" s="24" customFormat="1" ht="15.6" x14ac:dyDescent="0.3">
      <c r="A6" s="58" t="s">
        <v>55</v>
      </c>
      <c r="B6" s="59"/>
      <c r="C6" s="59"/>
      <c r="D6" s="59"/>
      <c r="E6" s="59"/>
      <c r="F6" s="34"/>
      <c r="G6" s="34"/>
      <c r="H6" s="34"/>
      <c r="I6" s="34"/>
      <c r="J6" s="34"/>
      <c r="K6" s="18"/>
      <c r="L6" s="18"/>
      <c r="M6" s="35"/>
      <c r="N6" s="43"/>
      <c r="O6" s="34"/>
      <c r="P6" s="18"/>
      <c r="Q6" s="34"/>
      <c r="R6" s="34"/>
      <c r="S6" s="18"/>
      <c r="T6" s="18"/>
      <c r="U6" s="18"/>
      <c r="V6" s="18"/>
      <c r="W6" s="18"/>
      <c r="X6" s="18"/>
      <c r="Y6" s="18"/>
      <c r="Z6" s="18"/>
      <c r="AA6" s="18"/>
      <c r="AB6" s="42"/>
      <c r="AC6" s="18"/>
      <c r="AD6" s="18"/>
      <c r="AE6" s="18"/>
      <c r="AF6" s="18"/>
      <c r="AG6" s="18"/>
      <c r="AH6" s="36"/>
      <c r="AI6" s="37"/>
    </row>
    <row r="7" spans="1:64" s="9" customFormat="1" ht="94.5" customHeight="1" x14ac:dyDescent="0.3">
      <c r="A7" s="6" t="s">
        <v>1</v>
      </c>
      <c r="B7" s="6" t="s">
        <v>30</v>
      </c>
      <c r="C7" s="11" t="s">
        <v>52</v>
      </c>
      <c r="D7" s="11" t="s">
        <v>8</v>
      </c>
      <c r="E7" s="11" t="s">
        <v>9</v>
      </c>
      <c r="F7" s="8" t="s">
        <v>14</v>
      </c>
      <c r="G7" s="8" t="s">
        <v>11</v>
      </c>
      <c r="H7" s="8" t="s">
        <v>4</v>
      </c>
      <c r="I7" s="8" t="s">
        <v>15</v>
      </c>
      <c r="J7" s="8" t="s">
        <v>16</v>
      </c>
      <c r="K7" s="6" t="s">
        <v>17</v>
      </c>
      <c r="L7" s="6" t="s">
        <v>18</v>
      </c>
      <c r="M7" s="14"/>
      <c r="N7" s="15" t="s">
        <v>12</v>
      </c>
      <c r="O7" s="8" t="s">
        <v>19</v>
      </c>
      <c r="P7" s="6" t="s">
        <v>4</v>
      </c>
      <c r="Q7" s="8" t="s">
        <v>20</v>
      </c>
      <c r="R7" s="8" t="s">
        <v>4</v>
      </c>
      <c r="S7" s="6" t="s">
        <v>21</v>
      </c>
      <c r="T7" s="6" t="s">
        <v>4</v>
      </c>
      <c r="U7" s="6" t="s">
        <v>22</v>
      </c>
      <c r="V7" s="6" t="s">
        <v>4</v>
      </c>
      <c r="W7" s="6" t="s">
        <v>23</v>
      </c>
      <c r="X7" s="6" t="s">
        <v>4</v>
      </c>
      <c r="Y7" s="6" t="s">
        <v>24</v>
      </c>
      <c r="Z7" s="6" t="s">
        <v>4</v>
      </c>
      <c r="AA7" s="6" t="s">
        <v>25</v>
      </c>
      <c r="AB7" s="11" t="s">
        <v>4</v>
      </c>
      <c r="AC7" s="6" t="s">
        <v>28</v>
      </c>
      <c r="AD7" s="6" t="s">
        <v>4</v>
      </c>
      <c r="AE7" s="6" t="s">
        <v>27</v>
      </c>
      <c r="AF7" s="6" t="s">
        <v>4</v>
      </c>
      <c r="AG7" s="6" t="s">
        <v>26</v>
      </c>
      <c r="AH7" s="7" t="s">
        <v>4</v>
      </c>
      <c r="AI7" s="37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pans="1:64" s="24" customFormat="1" x14ac:dyDescent="0.3">
      <c r="A8" s="18">
        <v>2</v>
      </c>
      <c r="B8" s="18" t="s">
        <v>48</v>
      </c>
      <c r="C8" s="18">
        <v>1380</v>
      </c>
      <c r="D8" s="18" t="s">
        <v>49</v>
      </c>
      <c r="E8" s="18" t="s">
        <v>44</v>
      </c>
      <c r="F8" s="34" t="s">
        <v>5</v>
      </c>
      <c r="G8" s="34">
        <v>6.76</v>
      </c>
      <c r="H8" s="34">
        <f t="shared" si="0"/>
        <v>743.6</v>
      </c>
      <c r="I8" s="34" t="s">
        <v>5</v>
      </c>
      <c r="J8" s="34" t="s">
        <v>5</v>
      </c>
      <c r="K8" s="18" t="s">
        <v>5</v>
      </c>
      <c r="L8" s="18" t="s">
        <v>5</v>
      </c>
      <c r="M8" s="35" t="str">
        <f t="shared" si="1"/>
        <v>ΟΚ</v>
      </c>
      <c r="N8" s="35" t="s">
        <v>5</v>
      </c>
      <c r="O8" s="34" t="s">
        <v>13</v>
      </c>
      <c r="P8" s="18">
        <f t="shared" si="2"/>
        <v>0</v>
      </c>
      <c r="Q8" s="34" t="s">
        <v>13</v>
      </c>
      <c r="R8" s="34">
        <f t="shared" si="3"/>
        <v>0</v>
      </c>
      <c r="S8" s="18" t="s">
        <v>13</v>
      </c>
      <c r="T8" s="18">
        <f t="shared" si="4"/>
        <v>0</v>
      </c>
      <c r="U8" s="18" t="s">
        <v>13</v>
      </c>
      <c r="V8" s="18">
        <f t="shared" si="5"/>
        <v>0</v>
      </c>
      <c r="W8" s="18" t="s">
        <v>3</v>
      </c>
      <c r="X8" s="18">
        <f t="shared" si="6"/>
        <v>30</v>
      </c>
      <c r="Y8" s="18"/>
      <c r="Z8" s="18">
        <f t="shared" si="7"/>
        <v>0</v>
      </c>
      <c r="AA8" s="18" t="s">
        <v>2</v>
      </c>
      <c r="AB8" s="18">
        <f t="shared" si="8"/>
        <v>70</v>
      </c>
      <c r="AC8" s="18" t="s">
        <v>13</v>
      </c>
      <c r="AD8" s="18">
        <f t="shared" si="9"/>
        <v>0</v>
      </c>
      <c r="AE8" s="18">
        <v>2</v>
      </c>
      <c r="AF8" s="18">
        <f t="shared" si="10"/>
        <v>34</v>
      </c>
      <c r="AG8" s="18"/>
      <c r="AH8" s="36">
        <f t="shared" si="11"/>
        <v>0</v>
      </c>
      <c r="AI8" s="37">
        <f t="shared" si="12"/>
        <v>877.6</v>
      </c>
    </row>
  </sheetData>
  <mergeCells count="7">
    <mergeCell ref="AI2:AI4"/>
    <mergeCell ref="A3:E3"/>
    <mergeCell ref="A6:E6"/>
    <mergeCell ref="A1:E1"/>
    <mergeCell ref="A2:E2"/>
    <mergeCell ref="F2:L2"/>
    <mergeCell ref="O2:AH2"/>
  </mergeCells>
  <dataValidations count="5">
    <dataValidation type="whole" allowBlank="1" showInputMessage="1" showErrorMessage="1" errorTitle="ΠΡΟΣΟΧΗ!" error="ΑΠΟ 1 ΕΩΣ 24 ΜΗΝΕΣ" sqref="AE5:AE6 AE8" xr:uid="{AB1756A6-763E-4581-B538-0884D8B9E8DA}">
      <formula1>1</formula1>
      <formula2>24</formula2>
    </dataValidation>
    <dataValidation type="list" allowBlank="1" showInputMessage="1" showErrorMessage="1" sqref="AA8 W8 W5:W6 AA5:AA6 Y5:Y6 Y8" xr:uid="{7C38132F-7387-4D9D-8EF4-C6396B523A27}">
      <formula1>$AS$5:$AS$5</formula1>
    </dataValidation>
    <dataValidation type="list" allowBlank="1" showInputMessage="1" showErrorMessage="1" sqref="S8 Q8 U8 F8 N8:O8 I8:L8 I5:L6 N5:O6 F5:F6 U5:U6 Q5:Q6 S5:S6 AC5:AC6 AC8" xr:uid="{6D36B681-D338-4D5E-ADFA-BF161694D73D}">
      <formula1>#REF!</formula1>
    </dataValidation>
    <dataValidation type="whole" allowBlank="1" showInputMessage="1" showErrorMessage="1" errorTitle="ΠΡΟΣΟΧΗ!" error="ΑΠΟ 1 ΕΩΣ 84 ΜΗΝΕΣ" sqref="AG5:AG6 AG8" xr:uid="{CAF13266-F0B9-4143-A6D0-F23EAB6BB645}">
      <formula1>1</formula1>
      <formula2>84</formula2>
    </dataValidation>
    <dataValidation type="decimal" allowBlank="1" showInputMessage="1" showErrorMessage="1" sqref="G5:G6 G8" xr:uid="{6DE5DA85-A3AF-48C5-8778-55BA9FB914AB}">
      <formula1>5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 ΚΑΤΑΤΑΞΗ ΜΕ ΓΕΝ. ΕΜΠΕΙΡΙΑ</vt:lpstr>
      <vt:lpstr>ΓΕΝ. ΚΑΤΑΤΑΞΗ Χ. ΓΕΝ. ΕΜΠΕΙΡΙΑ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2018-11-27T16:49:06Z</dcterms:modified>
</cp:coreProperties>
</file>